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60" windowWidth="19200" windowHeight="10860"/>
  </bookViews>
  <sheets>
    <sheet name="2022" sheetId="1" r:id="rId1"/>
  </sheets>
  <definedNames>
    <definedName name="_xlnm.Print_Titles" localSheetId="0">'2022'!$9:$9</definedName>
    <definedName name="_xlnm.Print_Area" localSheetId="0">'2022'!$A$1:$K$257</definedName>
  </definedNames>
  <calcPr calcId="125725"/>
</workbook>
</file>

<file path=xl/calcChain.xml><?xml version="1.0" encoding="utf-8"?>
<calcChain xmlns="http://schemas.openxmlformats.org/spreadsheetml/2006/main">
  <c r="I179" i="1"/>
  <c r="I205"/>
  <c r="I25"/>
  <c r="B174"/>
  <c r="K173"/>
  <c r="J173"/>
  <c r="B173"/>
  <c r="B172"/>
  <c r="K171"/>
  <c r="J171"/>
  <c r="B171"/>
  <c r="B170"/>
  <c r="K169"/>
  <c r="J169"/>
  <c r="I169"/>
  <c r="B169"/>
  <c r="K164"/>
  <c r="J164"/>
  <c r="B66"/>
  <c r="B61"/>
  <c r="B65"/>
  <c r="B60"/>
  <c r="I62"/>
  <c r="B64"/>
  <c r="B178"/>
  <c r="B177"/>
  <c r="B176"/>
  <c r="B175"/>
  <c r="I161"/>
  <c r="I149"/>
  <c r="B156"/>
  <c r="K226"/>
  <c r="K225"/>
  <c r="K224" s="1"/>
  <c r="K223" s="1"/>
  <c r="J226"/>
  <c r="I226"/>
  <c r="I225" s="1"/>
  <c r="I224" s="1"/>
  <c r="I223" s="1"/>
  <c r="J225"/>
  <c r="J224"/>
  <c r="J223" s="1"/>
  <c r="B227"/>
  <c r="B226"/>
  <c r="B225"/>
  <c r="B223"/>
  <c r="I133"/>
  <c r="K62"/>
  <c r="J62"/>
  <c r="B62"/>
  <c r="B63"/>
  <c r="J21"/>
  <c r="B29"/>
  <c r="K28"/>
  <c r="J28"/>
  <c r="I28"/>
  <c r="B28"/>
  <c r="I21"/>
  <c r="I20" s="1"/>
  <c r="K260"/>
  <c r="J260"/>
  <c r="J254"/>
  <c r="J253"/>
  <c r="J252" s="1"/>
  <c r="J251" s="1"/>
  <c r="J250" s="1"/>
  <c r="K254"/>
  <c r="K253" s="1"/>
  <c r="K252" s="1"/>
  <c r="K251" s="1"/>
  <c r="K250" s="1"/>
  <c r="I254"/>
  <c r="I253"/>
  <c r="I252" s="1"/>
  <c r="I251" s="1"/>
  <c r="I250" s="1"/>
  <c r="J248"/>
  <c r="J247" s="1"/>
  <c r="J246" s="1"/>
  <c r="J245" s="1"/>
  <c r="J244" s="1"/>
  <c r="K248"/>
  <c r="I248"/>
  <c r="I247" s="1"/>
  <c r="I246" s="1"/>
  <c r="I245" s="1"/>
  <c r="I244" s="1"/>
  <c r="J237"/>
  <c r="K237"/>
  <c r="K236" s="1"/>
  <c r="K235" s="1"/>
  <c r="K234" s="1"/>
  <c r="K233" s="1"/>
  <c r="I237"/>
  <c r="I236" s="1"/>
  <c r="I235" s="1"/>
  <c r="I234" s="1"/>
  <c r="I233" s="1"/>
  <c r="J231"/>
  <c r="J230" s="1"/>
  <c r="J229" s="1"/>
  <c r="J228" s="1"/>
  <c r="J222" s="1"/>
  <c r="K231"/>
  <c r="K230"/>
  <c r="K229" s="1"/>
  <c r="K228" s="1"/>
  <c r="K222" s="1"/>
  <c r="I231"/>
  <c r="I230" s="1"/>
  <c r="I229" s="1"/>
  <c r="I228" s="1"/>
  <c r="J214"/>
  <c r="K214"/>
  <c r="I214"/>
  <c r="I211" s="1"/>
  <c r="I210" s="1"/>
  <c r="J216"/>
  <c r="K216"/>
  <c r="I216"/>
  <c r="J218"/>
  <c r="K218"/>
  <c r="I218"/>
  <c r="J220"/>
  <c r="K220"/>
  <c r="I220"/>
  <c r="B215"/>
  <c r="C214"/>
  <c r="B214"/>
  <c r="J205"/>
  <c r="J204"/>
  <c r="J203" s="1"/>
  <c r="J202" s="1"/>
  <c r="K205"/>
  <c r="I204"/>
  <c r="I203" s="1"/>
  <c r="I202" s="1"/>
  <c r="J180"/>
  <c r="K180"/>
  <c r="I180"/>
  <c r="K198"/>
  <c r="J198"/>
  <c r="I198"/>
  <c r="J149"/>
  <c r="J148" s="1"/>
  <c r="J147" s="1"/>
  <c r="K149"/>
  <c r="J157"/>
  <c r="K157"/>
  <c r="I157"/>
  <c r="J159"/>
  <c r="K159"/>
  <c r="I159"/>
  <c r="J161"/>
  <c r="K161"/>
  <c r="J167"/>
  <c r="J166"/>
  <c r="K167"/>
  <c r="K166" s="1"/>
  <c r="I167"/>
  <c r="I166" s="1"/>
  <c r="J142"/>
  <c r="K142"/>
  <c r="I142"/>
  <c r="J144"/>
  <c r="K144"/>
  <c r="K141" s="1"/>
  <c r="K140" s="1"/>
  <c r="I144"/>
  <c r="J136"/>
  <c r="K136"/>
  <c r="I136"/>
  <c r="J133"/>
  <c r="K133"/>
  <c r="K124" s="1"/>
  <c r="K123" s="1"/>
  <c r="K122" s="1"/>
  <c r="J119"/>
  <c r="K119"/>
  <c r="I119"/>
  <c r="J117"/>
  <c r="K117"/>
  <c r="I117"/>
  <c r="J115"/>
  <c r="K115"/>
  <c r="I115"/>
  <c r="J113"/>
  <c r="K113"/>
  <c r="K112" s="1"/>
  <c r="K111" s="1"/>
  <c r="I113"/>
  <c r="J98"/>
  <c r="K98"/>
  <c r="I98"/>
  <c r="J101"/>
  <c r="K101"/>
  <c r="I101"/>
  <c r="J93"/>
  <c r="J92" s="1"/>
  <c r="J91" s="1"/>
  <c r="K93"/>
  <c r="I93"/>
  <c r="I92" s="1"/>
  <c r="J96"/>
  <c r="K96"/>
  <c r="I96"/>
  <c r="K87"/>
  <c r="K86" s="1"/>
  <c r="K85" s="1"/>
  <c r="K84" s="1"/>
  <c r="K78" s="1"/>
  <c r="J87"/>
  <c r="J86"/>
  <c r="J85" s="1"/>
  <c r="J84" s="1"/>
  <c r="J78" s="1"/>
  <c r="I87"/>
  <c r="I86" s="1"/>
  <c r="I85" s="1"/>
  <c r="I84" s="1"/>
  <c r="I78" s="1"/>
  <c r="J75"/>
  <c r="J74"/>
  <c r="J73" s="1"/>
  <c r="J72" s="1"/>
  <c r="J71" s="1"/>
  <c r="K75"/>
  <c r="K74" s="1"/>
  <c r="K73" s="1"/>
  <c r="K72" s="1"/>
  <c r="K71" s="1"/>
  <c r="I75"/>
  <c r="I74" s="1"/>
  <c r="I73" s="1"/>
  <c r="I72" s="1"/>
  <c r="I71" s="1"/>
  <c r="J69"/>
  <c r="K69"/>
  <c r="J67"/>
  <c r="J59" s="1"/>
  <c r="J58" s="1"/>
  <c r="J57" s="1"/>
  <c r="K67"/>
  <c r="K59" s="1"/>
  <c r="K58" s="1"/>
  <c r="K57" s="1"/>
  <c r="I67"/>
  <c r="I59" s="1"/>
  <c r="I58" s="1"/>
  <c r="I57" s="1"/>
  <c r="K54"/>
  <c r="K53"/>
  <c r="K52" s="1"/>
  <c r="J55"/>
  <c r="J54" s="1"/>
  <c r="J53" s="1"/>
  <c r="J52" s="1"/>
  <c r="I55"/>
  <c r="I54" s="1"/>
  <c r="I53" s="1"/>
  <c r="I52" s="1"/>
  <c r="J50"/>
  <c r="J49" s="1"/>
  <c r="J48" s="1"/>
  <c r="J47" s="1"/>
  <c r="K50"/>
  <c r="K49" s="1"/>
  <c r="K48" s="1"/>
  <c r="K47" s="1"/>
  <c r="I50"/>
  <c r="I49" s="1"/>
  <c r="I48" s="1"/>
  <c r="I47" s="1"/>
  <c r="J38"/>
  <c r="J37" s="1"/>
  <c r="K38"/>
  <c r="K37" s="1"/>
  <c r="I38"/>
  <c r="I37" s="1"/>
  <c r="K21"/>
  <c r="K20" s="1"/>
  <c r="K19" s="1"/>
  <c r="K18" s="1"/>
  <c r="J14"/>
  <c r="J13" s="1"/>
  <c r="K14"/>
  <c r="K13" s="1"/>
  <c r="I14"/>
  <c r="I13" s="1"/>
  <c r="B51"/>
  <c r="B50"/>
  <c r="B49"/>
  <c r="B47"/>
  <c r="B179"/>
  <c r="B168"/>
  <c r="B167"/>
  <c r="B166"/>
  <c r="K247"/>
  <c r="K246" s="1"/>
  <c r="K245" s="1"/>
  <c r="K244" s="1"/>
  <c r="J242"/>
  <c r="J241" s="1"/>
  <c r="J240" s="1"/>
  <c r="J239" s="1"/>
  <c r="K242"/>
  <c r="K241" s="1"/>
  <c r="K240" s="1"/>
  <c r="K239" s="1"/>
  <c r="I242"/>
  <c r="I241" s="1"/>
  <c r="I240" s="1"/>
  <c r="I239" s="1"/>
  <c r="J236"/>
  <c r="J235" s="1"/>
  <c r="J234" s="1"/>
  <c r="J233" s="1"/>
  <c r="J196"/>
  <c r="J195" s="1"/>
  <c r="K196"/>
  <c r="K195" s="1"/>
  <c r="I196"/>
  <c r="I195" s="1"/>
  <c r="J193"/>
  <c r="J192" s="1"/>
  <c r="K193"/>
  <c r="K192" s="1"/>
  <c r="I193"/>
  <c r="I192" s="1"/>
  <c r="J190"/>
  <c r="J189" s="1"/>
  <c r="K190"/>
  <c r="K189" s="1"/>
  <c r="I190"/>
  <c r="I189" s="1"/>
  <c r="J187"/>
  <c r="J186" s="1"/>
  <c r="J185" s="1"/>
  <c r="K187"/>
  <c r="K186" s="1"/>
  <c r="I187"/>
  <c r="I186" s="1"/>
  <c r="J183"/>
  <c r="J182"/>
  <c r="K183"/>
  <c r="K182"/>
  <c r="I183"/>
  <c r="I182"/>
  <c r="J153"/>
  <c r="J152"/>
  <c r="K153"/>
  <c r="K152"/>
  <c r="I153"/>
  <c r="I152"/>
  <c r="J129"/>
  <c r="K129"/>
  <c r="K128" s="1"/>
  <c r="I129"/>
  <c r="J131"/>
  <c r="K131"/>
  <c r="I131"/>
  <c r="J126"/>
  <c r="J125" s="1"/>
  <c r="K126"/>
  <c r="K125" s="1"/>
  <c r="I126"/>
  <c r="I125" s="1"/>
  <c r="J105"/>
  <c r="J104" s="1"/>
  <c r="J103" s="1"/>
  <c r="K105"/>
  <c r="K104"/>
  <c r="K103" s="1"/>
  <c r="J109"/>
  <c r="J108" s="1"/>
  <c r="J107" s="1"/>
  <c r="K109"/>
  <c r="K108"/>
  <c r="K107" s="1"/>
  <c r="I107"/>
  <c r="I79"/>
  <c r="K82"/>
  <c r="K81" s="1"/>
  <c r="K80" s="1"/>
  <c r="K79" s="1"/>
  <c r="J82"/>
  <c r="J81" s="1"/>
  <c r="J80" s="1"/>
  <c r="J79" s="1"/>
  <c r="I69"/>
  <c r="J45"/>
  <c r="J44"/>
  <c r="J43" s="1"/>
  <c r="J42" s="1"/>
  <c r="K45"/>
  <c r="K44"/>
  <c r="K43" s="1"/>
  <c r="K42" s="1"/>
  <c r="I45"/>
  <c r="I44"/>
  <c r="I43" s="1"/>
  <c r="I42" s="1"/>
  <c r="J35"/>
  <c r="K35"/>
  <c r="I35"/>
  <c r="J33"/>
  <c r="K33"/>
  <c r="I33"/>
  <c r="J31"/>
  <c r="J30"/>
  <c r="K31"/>
  <c r="K30"/>
  <c r="I31"/>
  <c r="I30"/>
  <c r="B181"/>
  <c r="B180"/>
  <c r="B154"/>
  <c r="B153"/>
  <c r="B152"/>
  <c r="B151"/>
  <c r="B68"/>
  <c r="B67"/>
  <c r="B26"/>
  <c r="B148"/>
  <c r="B70"/>
  <c r="B69"/>
  <c r="B46"/>
  <c r="B45"/>
  <c r="B44"/>
  <c r="B43"/>
  <c r="B42"/>
  <c r="B231"/>
  <c r="B27"/>
  <c r="B23"/>
  <c r="B36"/>
  <c r="B35"/>
  <c r="B34"/>
  <c r="B33"/>
  <c r="B32"/>
  <c r="B31"/>
  <c r="B25"/>
  <c r="B41"/>
  <c r="B40"/>
  <c r="B39"/>
  <c r="B37"/>
  <c r="B30"/>
  <c r="B255"/>
  <c r="B238"/>
  <c r="C232"/>
  <c r="B232"/>
  <c r="B150"/>
  <c r="C87"/>
  <c r="B88"/>
  <c r="B122"/>
  <c r="B56"/>
  <c r="B24"/>
  <c r="B236"/>
  <c r="C230"/>
  <c r="B230"/>
  <c r="B253"/>
  <c r="B86"/>
  <c r="B54"/>
  <c r="B59"/>
  <c r="B20"/>
  <c r="B15"/>
  <c r="C15"/>
  <c r="L237"/>
  <c r="M237"/>
  <c r="B21"/>
  <c r="C16"/>
  <c r="B16"/>
  <c r="B55"/>
  <c r="B57"/>
  <c r="B147"/>
  <c r="B84"/>
  <c r="L87"/>
  <c r="M87"/>
  <c r="B22"/>
  <c r="B52"/>
  <c r="B13"/>
  <c r="B17"/>
  <c r="C17"/>
  <c r="B18"/>
  <c r="B87"/>
  <c r="B146"/>
  <c r="B149"/>
  <c r="C149"/>
  <c r="B228"/>
  <c r="C231"/>
  <c r="B234"/>
  <c r="B237"/>
  <c r="C237"/>
  <c r="M57"/>
  <c r="M13"/>
  <c r="M18"/>
  <c r="L57"/>
  <c r="L13"/>
  <c r="L18"/>
  <c r="L12"/>
  <c r="M149"/>
  <c r="M146"/>
  <c r="M122"/>
  <c r="M121" s="1"/>
  <c r="L149"/>
  <c r="L146"/>
  <c r="L122"/>
  <c r="L121" s="1"/>
  <c r="M231"/>
  <c r="L231"/>
  <c r="M17"/>
  <c r="M70"/>
  <c r="M84"/>
  <c r="M78"/>
  <c r="M228"/>
  <c r="M222"/>
  <c r="M233"/>
  <c r="M251"/>
  <c r="M250" s="1"/>
  <c r="L17"/>
  <c r="L70"/>
  <c r="L84"/>
  <c r="L78" s="1"/>
  <c r="L257" s="1"/>
  <c r="L228"/>
  <c r="L222"/>
  <c r="L233"/>
  <c r="L251"/>
  <c r="L250" s="1"/>
  <c r="C254"/>
  <c r="B254"/>
  <c r="B251"/>
  <c r="K204"/>
  <c r="K203"/>
  <c r="K202" s="1"/>
  <c r="J141"/>
  <c r="J140" s="1"/>
  <c r="J124" s="1"/>
  <c r="J123" s="1"/>
  <c r="J122" s="1"/>
  <c r="J128"/>
  <c r="J179"/>
  <c r="K148"/>
  <c r="K147" s="1"/>
  <c r="K211"/>
  <c r="K210" s="1"/>
  <c r="I112"/>
  <c r="I111" s="1"/>
  <c r="J112"/>
  <c r="J111" s="1"/>
  <c r="M12"/>
  <c r="I128"/>
  <c r="K92"/>
  <c r="K91" s="1"/>
  <c r="J211"/>
  <c r="J210"/>
  <c r="J20"/>
  <c r="J19"/>
  <c r="J18" s="1"/>
  <c r="K179"/>
  <c r="I141"/>
  <c r="I140" s="1"/>
  <c r="I124" s="1"/>
  <c r="I123" s="1"/>
  <c r="I122" s="1"/>
  <c r="I185" l="1"/>
  <c r="J90"/>
  <c r="J89" s="1"/>
  <c r="J266"/>
  <c r="K12"/>
  <c r="K266"/>
  <c r="K90"/>
  <c r="K89" s="1"/>
  <c r="M257"/>
  <c r="K146"/>
  <c r="K185"/>
  <c r="J12"/>
  <c r="K121"/>
  <c r="J146"/>
  <c r="J121" s="1"/>
  <c r="I91"/>
  <c r="I19"/>
  <c r="I18" s="1"/>
  <c r="I12" s="1"/>
  <c r="I222"/>
  <c r="I148"/>
  <c r="I147" s="1"/>
  <c r="I146" s="1"/>
  <c r="I121" s="1"/>
  <c r="I90"/>
  <c r="I89" s="1"/>
  <c r="I266" l="1"/>
  <c r="I257"/>
  <c r="I267" s="1"/>
  <c r="K257"/>
  <c r="J257"/>
  <c r="K269"/>
  <c r="J269"/>
  <c r="I264" l="1"/>
  <c r="I269"/>
  <c r="K267"/>
  <c r="K264"/>
  <c r="J267"/>
  <c r="J264"/>
</calcChain>
</file>

<file path=xl/sharedStrings.xml><?xml version="1.0" encoding="utf-8"?>
<sst xmlns="http://schemas.openxmlformats.org/spreadsheetml/2006/main" count="1519" uniqueCount="239">
  <si>
    <t>Наименование</t>
  </si>
  <si>
    <t>Жилищно-коммунальное хозяйство</t>
  </si>
  <si>
    <t>Жилищное хозяйство</t>
  </si>
  <si>
    <t>Образование</t>
  </si>
  <si>
    <t>Рз</t>
  </si>
  <si>
    <t>ПР</t>
  </si>
  <si>
    <t>ВР</t>
  </si>
  <si>
    <t>01</t>
  </si>
  <si>
    <t>02</t>
  </si>
  <si>
    <t>03</t>
  </si>
  <si>
    <t>05</t>
  </si>
  <si>
    <t>10</t>
  </si>
  <si>
    <t>07</t>
  </si>
  <si>
    <t>08</t>
  </si>
  <si>
    <t>04</t>
  </si>
  <si>
    <t>Национальная оборона</t>
  </si>
  <si>
    <t>Мобилизационная и вневойсковая подготовка</t>
  </si>
  <si>
    <t>Общегосударственные вопросы</t>
  </si>
  <si>
    <t>Другие общегосударственные вопросы</t>
  </si>
  <si>
    <t>ВСЕГО РАСХОДОВ:</t>
  </si>
  <si>
    <t>2009 год</t>
  </si>
  <si>
    <t>2010 год</t>
  </si>
  <si>
    <t>Благоустройство</t>
  </si>
  <si>
    <t>11</t>
  </si>
  <si>
    <t>13</t>
  </si>
  <si>
    <t>Резервные фонды</t>
  </si>
  <si>
    <t>Национальная экономика</t>
  </si>
  <si>
    <t>09</t>
  </si>
  <si>
    <t>Реализация мероприятий для детей и молодежи</t>
  </si>
  <si>
    <t>Мероприятия в области культуры</t>
  </si>
  <si>
    <t xml:space="preserve"> </t>
  </si>
  <si>
    <t xml:space="preserve">Культура </t>
  </si>
  <si>
    <t>Социальная политика</t>
  </si>
  <si>
    <t xml:space="preserve">Физическая культура  </t>
  </si>
  <si>
    <t>Культура и кинематография</t>
  </si>
  <si>
    <t>00</t>
  </si>
  <si>
    <t>01000</t>
  </si>
  <si>
    <t>пр-непр</t>
  </si>
  <si>
    <t>подпр</t>
  </si>
  <si>
    <t>осн.мер.</t>
  </si>
  <si>
    <t>120</t>
  </si>
  <si>
    <t>0</t>
  </si>
  <si>
    <t>00000</t>
  </si>
  <si>
    <t>200</t>
  </si>
  <si>
    <t>20</t>
  </si>
  <si>
    <t>Уплата налогов,сборов и иных платежей</t>
  </si>
  <si>
    <t>850</t>
  </si>
  <si>
    <t>25030</t>
  </si>
  <si>
    <t>Иные бюджетные ассигнования</t>
  </si>
  <si>
    <t>Резервные фонды местных администраций</t>
  </si>
  <si>
    <t>51180</t>
  </si>
  <si>
    <t>25110</t>
  </si>
  <si>
    <t>25160</t>
  </si>
  <si>
    <t>25170</t>
  </si>
  <si>
    <t>71520</t>
  </si>
  <si>
    <t>25390</t>
  </si>
  <si>
    <t>25210</t>
  </si>
  <si>
    <t>25220</t>
  </si>
  <si>
    <t>25090</t>
  </si>
  <si>
    <t>25050</t>
  </si>
  <si>
    <t>82100</t>
  </si>
  <si>
    <t>25100</t>
  </si>
  <si>
    <t>25190</t>
  </si>
  <si>
    <t>25230</t>
  </si>
  <si>
    <t>Глава муниципального образования</t>
  </si>
  <si>
    <t>2</t>
  </si>
  <si>
    <t>Прочие непрограммные расходы</t>
  </si>
  <si>
    <t>5</t>
  </si>
  <si>
    <t>240</t>
  </si>
  <si>
    <t>Резервные средства</t>
  </si>
  <si>
    <t>870</t>
  </si>
  <si>
    <t>Пенсионное обеспечение</t>
  </si>
  <si>
    <t>400</t>
  </si>
  <si>
    <t>Иные межбюджетные трансферты</t>
  </si>
  <si>
    <t>70280</t>
  </si>
  <si>
    <t>93010</t>
  </si>
  <si>
    <t>540</t>
  </si>
  <si>
    <t>93030</t>
  </si>
  <si>
    <t>06</t>
  </si>
  <si>
    <t>93020</t>
  </si>
  <si>
    <t>Выполнение других обязательств поселения</t>
  </si>
  <si>
    <t>25270</t>
  </si>
  <si>
    <t>напр. расх</t>
  </si>
  <si>
    <t>S1520</t>
  </si>
  <si>
    <t xml:space="preserve">Озеленение </t>
  </si>
  <si>
    <t>Прочие мероприятия в области благоустройства</t>
  </si>
  <si>
    <t xml:space="preserve">Молодежная политика </t>
  </si>
  <si>
    <t>Мероприятия в области физической культуры и спорта</t>
  </si>
  <si>
    <t>93040</t>
  </si>
  <si>
    <t>Проведение выборов и референдумов</t>
  </si>
  <si>
    <t>25010</t>
  </si>
  <si>
    <t>Условно утвержденные расходы</t>
  </si>
  <si>
    <t>99990</t>
  </si>
  <si>
    <t>Обеспечение проведения выборов и референдумов</t>
  </si>
  <si>
    <t>Иные закупки товаров, работ и услуг для обеспечения государственных (муниципальных) нужд</t>
  </si>
  <si>
    <t>Субсидии бюджетам городских и сельских поселений на софинсарование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</t>
  </si>
  <si>
    <t>S1540</t>
  </si>
  <si>
    <t>12</t>
  </si>
  <si>
    <t>71540</t>
  </si>
  <si>
    <t>Строительство, реконструкция, капитальный ремонт и ремонт автомобильных дорог общего пользования местного значения в границах населенных пунктов</t>
  </si>
  <si>
    <t>Национальный проект " Жилье и городская среда"</t>
  </si>
  <si>
    <t>F0</t>
  </si>
  <si>
    <t>F2</t>
  </si>
  <si>
    <t>55550</t>
  </si>
  <si>
    <t>Физическая культура и спорт</t>
  </si>
  <si>
    <t>Иные межбюджетные ассигнования</t>
  </si>
  <si>
    <t>800</t>
  </si>
  <si>
    <t>Иные выплаты населению</t>
  </si>
  <si>
    <t>360</t>
  </si>
  <si>
    <t>25120</t>
  </si>
  <si>
    <t>25150</t>
  </si>
  <si>
    <t>Поддержка проектов местных инициатив граждан, проживающих на территории Пролетарского городского поселения</t>
  </si>
  <si>
    <t>Расходы на поддержку проектов местных инициатив граждан, проживающих на территории Пролетарского городского поселения</t>
  </si>
  <si>
    <t>25240</t>
  </si>
  <si>
    <t>880</t>
  </si>
  <si>
    <t>Специальные резервы</t>
  </si>
  <si>
    <t>Расходы на поддержку  реализации проектов территориальных общественных самоуправлений на территории Пролетарского городского поселения</t>
  </si>
  <si>
    <t>S2090</t>
  </si>
  <si>
    <t xml:space="preserve">Субсидии бюджетам городских и сельских поселений Новгородской области на поддержку реализации проектов территориальных общественных самоуправлений, включенных в муниципальные программы  развития территорий </t>
  </si>
  <si>
    <t>72090</t>
  </si>
  <si>
    <t>S5260</t>
  </si>
  <si>
    <t>Расходы на поддержку реализации приоритетных проектов поддержки местных инициатив на территории Пролетарского городского поселения</t>
  </si>
  <si>
    <t>75290</t>
  </si>
  <si>
    <t>Иные межбюджетные трансферты на организацию работ,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</si>
  <si>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>5002F</t>
  </si>
  <si>
    <t>Иные межбюджетные трансферты, в целях финансирования расходных обязательств, связанных с финансовым обеспечением первоочередных расходов за счет средств резервного фонда Правительства Российской Федерации</t>
  </si>
  <si>
    <t>71490</t>
  </si>
  <si>
    <t>F3</t>
  </si>
  <si>
    <t>Федеральный проект "Обеспечение устойчивого сокращения непригодного для проживания жилищного фонда"</t>
  </si>
  <si>
    <t>67483</t>
  </si>
  <si>
    <t>67484</t>
  </si>
  <si>
    <t>Капитальные вложения в объекты государственной (муниципальной) собственности</t>
  </si>
  <si>
    <t xml:space="preserve">Иные межбюджетные трансферты бюджетам городских поселений Новгородской области на организацию работ по проведению дезинфекции придомовых территорий и мест общего пользования в многоквартирных домах в целях профилактики и устранения последствий распространения коронавирусной инфекции </t>
  </si>
  <si>
    <t>410</t>
  </si>
  <si>
    <t xml:space="preserve">Бюджетные инвестиции </t>
  </si>
  <si>
    <t>Бюджетные инвестиции</t>
  </si>
  <si>
    <t>Санитарно-эпидемиологическое  благополучие</t>
  </si>
  <si>
    <t xml:space="preserve">Функционирование высшего должностного лица субъекта Российской Федерации и муниципального образования
</t>
  </si>
  <si>
    <t>Расходы на обеспечение функций органов местного самоуправления</t>
  </si>
  <si>
    <t>Целевая статья</t>
  </si>
  <si>
    <t>Расходы на выплаты персоналу государственных (муниципальных) органов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</si>
  <si>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</si>
  <si>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>Расходы на содержание аппарата органов местного самоуправления</t>
  </si>
  <si>
    <t>Иные межбюджетные трансферты бюджету муниципального района на возмещение затрат по содержанию штатных единиц, осуществляющих переданные полномочия поселения в области градостроительной деятельности</t>
  </si>
  <si>
    <t>Межбюджетные трансферты бюджету муниципального района</t>
  </si>
  <si>
    <t>Иные межбюджетные трансферты бюджету муниципального района на возмещение затрат по содержанию штатных единиц, осуществляющих переданные полномочия поселения в области муниципального жилищного контроля</t>
  </si>
  <si>
    <t>Иные межбюджетные трансферты бюджету муниципального района на возмещение затрат по содержанию штатных единиц, осуществляющих часть переданных полномочий поселения по организации в границах поселения водоснабжения и водоотведения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</si>
  <si>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</si>
  <si>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>Иные межбюджетные трансферты бюджету муниципального района на возмещение затрат по содержанию штатных единиц, осуществляющих переданные полномочия поселения по внешнему муниципальному финансовому контролю</t>
  </si>
  <si>
    <t>Проведение выборов в представительные органы муниципального образования</t>
  </si>
  <si>
    <t>Закупка товаров, работ и услуг для обеспечения государственных (муниципальных) нужд</t>
  </si>
  <si>
    <t>Осуществление первичного воинского учета на территории, где отсутствуют военные комиссариаты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</si>
  <si>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</si>
  <si>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</si>
  <si>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Мероприятия в области противопожарной безопасности</t>
  </si>
  <si>
    <t>Дорожное хозяйство (дорожные фонды)</t>
  </si>
  <si>
    <t>Содержание автомобильных дорог общего пользования местного значения в границах населенных пунктов</t>
  </si>
  <si>
    <t>Капитальный ремонт и ремонт автомобильных дорог общего пользования местного значения в границах населенных пунктов</t>
  </si>
  <si>
    <t>Субсидии бюджетам городских и сельских поселений на формирование муниципальных дорожных фондов</t>
  </si>
  <si>
    <t>Предоставление  организациями услуг технической инвентаризации по оценке строений, помещений, сооружений</t>
  </si>
  <si>
    <t>Организация  уличного освещения с использованием новых технологий</t>
  </si>
  <si>
    <t>Организация ритуальных услуг и содержание мест захоронения</t>
  </si>
  <si>
    <t>Муниципальная программа"Формирование современной городской среды Пролетарского городского поселения Новгородского муниципального района на 2018-2022 г.г."</t>
  </si>
  <si>
    <t>Выполнение работ по благоустройству территорий общего пользования и дворовых территорий многоквартирных домов Пролетарского городского поселения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</si>
  <si>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</si>
  <si>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Здравоохранение</t>
  </si>
  <si>
    <t>Пенсии за выслугу лет муниципальным служащим, лицам, замещавшим муниципальные должности на постоянной (штатной) основе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</si>
  <si>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</si>
  <si>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Национальный проект "Жилье и городская среда"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</si>
  <si>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</si>
  <si>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"Устойчивое развитие территории Пролетарского городского поселения на 2021-2023 годы"</t>
  </si>
  <si>
    <t>Обеспечение сохранности и развитие автомобильных дорог, улучшение их технического состояния, обеспечение безопасности движения автотранспортных средств</t>
  </si>
  <si>
    <t>Федеральный проект "Формирование комфортной городской среды"</t>
  </si>
  <si>
    <t>Благоустройство территорий населенных пунктов, улучшение санитарного и экологического состояния для обеспечения достойного и комфортного проживания населения</t>
  </si>
  <si>
    <t>N5764</t>
  </si>
  <si>
    <t>S5764</t>
  </si>
  <si>
    <t>Поддержка местных инициатив граждан, проживающих на территории Пролетарского городского поселения</t>
  </si>
  <si>
    <t>Поддержка общественно значимых проектов по благоустройству сельских территорий Пролетарского городского поселения</t>
  </si>
  <si>
    <t>Обеспечение проведение выборов и референдумов</t>
  </si>
  <si>
    <t>25020</t>
  </si>
  <si>
    <t>25290</t>
  </si>
  <si>
    <t xml:space="preserve">  Приложение 3</t>
  </si>
  <si>
    <t>2022 год</t>
  </si>
  <si>
    <t>2023 год</t>
  </si>
  <si>
    <t>2024 год</t>
  </si>
  <si>
    <t>Непрограммные направления деятельности</t>
  </si>
  <si>
    <t>Содержание штатных единиц, осуществляющих переданные отдельные государственные полномочия области за счет субвенции, предоставленной из бюджета Новгородской области</t>
  </si>
  <si>
    <t>Проведение выборов Главы муниципального образования</t>
  </si>
  <si>
    <t>Специальные расходы</t>
  </si>
  <si>
    <t>Мероприятия по капитальному ремонту и ремонту автомобильных дорог общего пользования местного значения в границах населенных пунктов, в целях софинансирования которых предоставляется субсидия из бюджета Новгородской области</t>
  </si>
  <si>
    <t>Мероприятия по капитальному ремонту и ремонту автомобильных дорог общего пользования местного значения в границах населенных пунктов за счет субсидии, предоставленной из бюджета Новгородской области</t>
  </si>
  <si>
    <t>Взносы на капитальный ремонт муниципального жилищного фонда</t>
  </si>
  <si>
    <t>Мероприятия по переселению граждан из аварийного жилищного фонда за счет субсидии, предоставленной государственной корпорацией - Фонда содействия реформирования жилищно-коммунального хозяйства</t>
  </si>
  <si>
    <t>Мероприятия по переселению граждан из аварийного жилищного фонда за счет субсидии, предоставленной из бюджета Новгородской области</t>
  </si>
  <si>
    <t>Обустройство детской игровой площадки в п. Пролетарий, в целях софинансирования которых предоставляется субсидия из бюджета Новгородской области</t>
  </si>
  <si>
    <t>Публичные нормативные социальные выплаты гражданам</t>
  </si>
  <si>
    <t>310</t>
  </si>
  <si>
    <t>Условно-утвержденные расходы</t>
  </si>
  <si>
    <t>Доходы</t>
  </si>
  <si>
    <t>разница с доходами</t>
  </si>
  <si>
    <t>непр</t>
  </si>
  <si>
    <t>МП</t>
  </si>
  <si>
    <t>% МП в общих расх</t>
  </si>
  <si>
    <t>(тыс. рублей)</t>
  </si>
  <si>
    <t xml:space="preserve">Распределение бюджетных ассигнований                                                                     
по разделам и подразделам, целевым статьям(муниципальным программам Пролетарского городского поселения и непрограммным направлениям деятельности)группам и подгруппам видов расходов  классификации расходов бюджета поселения на 2022 год и плановый период 2023-2024 годов              
</t>
  </si>
  <si>
    <t>71420</t>
  </si>
  <si>
    <t>Повышение оплаты труда работников бюджетной сферы за счет иных межбюджетных трансфертов, предоставленных из бюджета Новгородской области</t>
  </si>
  <si>
    <t>к решению Совета депутатов Пролетарского городского поселения от24.12.2021  № 82"О бюджете Пролетарского городского поселения на 2022 год и плановый период 2023-2024 годов"</t>
  </si>
  <si>
    <t>Профессиональная подготовка, переподготовка и повышение квалификации</t>
  </si>
  <si>
    <t>Расходы на организацию профессионального образования и дополнительного образования выборных должностных лиц, муниципальных служащих и служащих</t>
  </si>
  <si>
    <t>25370</t>
  </si>
  <si>
    <t>Оценка недвижимости, признание прав и регулирование отношений по муниципальной собственности</t>
  </si>
  <si>
    <t>Ремонт артезианских скважин в д.Красные Станки в количестве 3-х штук за счет субсидии, предоставленной из бюджета Новгородской области</t>
  </si>
  <si>
    <t>Ремонт артезианских скважин в д.Красные Станки в количестве 3-х штук, в целях софинансирования которых предоставляется субсидия из бюджета Новгородской области</t>
  </si>
  <si>
    <t>75260</t>
  </si>
  <si>
    <t>830</t>
  </si>
  <si>
    <t>Исполнение судебных решений</t>
  </si>
  <si>
    <t>25280</t>
  </si>
  <si>
    <t>Проведение комплексных кадастровых работ</t>
  </si>
  <si>
    <t>Компенсационные и стимулирующие выплаты</t>
  </si>
  <si>
    <t>Мероприятия по строительству, реконструкции, капитальному ремонту и ремонту автомобильных дорог общего пользования местного значения в границах населеннных пунктов, за счет субсидии из бюджета Новгородской области</t>
  </si>
  <si>
    <t>Мероприятия по строительству, реконструкции, капитальному ремонту и ремонту автомобильных дорог общего пользования местного значения в границах населенных пунктов, в целях софинансирования которых предоставляется субсидия из бюджета Новгородской области</t>
  </si>
  <si>
    <t>75360</t>
  </si>
  <si>
    <t>Организация работ, связанных с предотвращением влияния ухудшения экономической ситуации на развитие отраслей экономики за счет иных межбюджетных трансфертов, предоставленных из бюджета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</si>
  <si>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"Железнодорожная 22" за счет субсидии, предоставленной из бюджета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</si>
  <si>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"Юность" за счет субсидии, предоставленной из бюджета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</si>
  <si>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"Юность", в целях софинансирования которых предоставляется субсидия из бюджета 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</si>
  <si>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"Железнодорожная 22", в целях софинансирования которых предоставляется субсидия из бюджета  Новгородской области</t>
  </si>
  <si>
    <t>72091</t>
  </si>
  <si>
    <t>72092</t>
  </si>
  <si>
    <t>S2091</t>
  </si>
  <si>
    <t>S2092</t>
  </si>
  <si>
    <t>Благоустройство  территорий общего пользования Пролетарского городского поселения</t>
  </si>
  <si>
    <t>Прочие мероприятия в рамках благоустройства территории общего пользования Пролетарского городского поселения</t>
  </si>
  <si>
    <t>25250</t>
  </si>
  <si>
    <t>76210</t>
  </si>
  <si>
    <t>Организация работ по созданию и (или) содержанию мест (площадок) накопления твердых коммунальных отходов за счет иных межбюджетных трансфертов, предоставленных из бюджета Новгородской области</t>
  </si>
  <si>
    <t>Обустройство детской игровой площадки в п. Пролетарий (сверх уровня)</t>
  </si>
  <si>
    <t>Z5764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</si>
</sst>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000"/>
  </numFmts>
  <fonts count="39">
    <font>
      <sz val="10"/>
      <name val="Arial Cyr"/>
      <charset val="204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rgb="FF0070C0"/>
      <name val="Times New Roman"/>
      <family val="1"/>
    </font>
    <font>
      <b/>
      <sz val="13"/>
      <color rgb="FF0070C0"/>
      <name val="Times New Roman"/>
      <family val="1"/>
    </font>
    <font>
      <b/>
      <sz val="13"/>
      <color rgb="FF0070C0"/>
      <name val="Times New Roman"/>
      <family val="1"/>
      <charset val="204"/>
    </font>
    <font>
      <sz val="13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</font>
    <font>
      <sz val="11"/>
      <color theme="4"/>
      <name val="Times New Roman"/>
      <family val="1"/>
      <charset val="204"/>
    </font>
    <font>
      <b/>
      <sz val="13"/>
      <color theme="0"/>
      <name val="Times New Roman"/>
      <family val="1"/>
    </font>
    <font>
      <sz val="13"/>
      <color theme="3" tint="0.39997558519241921"/>
      <name val="Times New Roman"/>
      <family val="1"/>
      <charset val="204"/>
    </font>
    <font>
      <b/>
      <sz val="13"/>
      <color theme="3" tint="0.3999755851924192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4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3"/>
      <color theme="3" tint="0.39997558519241921"/>
      <name val="Times New Roman"/>
      <family val="1"/>
    </font>
    <font>
      <b/>
      <sz val="12"/>
      <color theme="3" tint="0.3999755851924192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/>
    <xf numFmtId="164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/>
    <xf numFmtId="164" fontId="2" fillId="3" borderId="1" xfId="0" applyNumberFormat="1" applyFont="1" applyFill="1" applyBorder="1" applyAlignment="1"/>
    <xf numFmtId="164" fontId="2" fillId="3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1" fontId="3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justify" wrapText="1"/>
    </xf>
    <xf numFmtId="166" fontId="7" fillId="5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justify" wrapText="1"/>
    </xf>
    <xf numFmtId="0" fontId="1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wrapText="1"/>
    </xf>
    <xf numFmtId="166" fontId="7" fillId="0" borderId="1" xfId="0" applyNumberFormat="1" applyFont="1" applyFill="1" applyBorder="1" applyAlignment="1"/>
    <xf numFmtId="0" fontId="3" fillId="0" borderId="1" xfId="0" applyFont="1" applyFill="1" applyBorder="1" applyAlignment="1"/>
    <xf numFmtId="1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66" fontId="18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justify" vertical="top" wrapText="1"/>
    </xf>
    <xf numFmtId="0" fontId="14" fillId="4" borderId="1" xfId="0" applyFont="1" applyFill="1" applyBorder="1" applyAlignment="1">
      <alignment horizontal="justify" wrapText="1"/>
    </xf>
    <xf numFmtId="49" fontId="10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6" fontId="10" fillId="4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justify" vertical="top" wrapText="1"/>
    </xf>
    <xf numFmtId="0" fontId="10" fillId="6" borderId="1" xfId="0" applyFont="1" applyFill="1" applyBorder="1" applyAlignment="1">
      <alignment horizontal="justify" vertical="top" wrapText="1"/>
    </xf>
    <xf numFmtId="2" fontId="3" fillId="6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166" fontId="10" fillId="6" borderId="1" xfId="0" applyNumberFormat="1" applyFont="1" applyFill="1" applyBorder="1" applyAlignment="1">
      <alignment horizontal="right"/>
    </xf>
    <xf numFmtId="2" fontId="22" fillId="0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justify" vertical="justify" wrapText="1"/>
    </xf>
    <xf numFmtId="166" fontId="3" fillId="6" borderId="1" xfId="0" applyNumberFormat="1" applyFont="1" applyFill="1" applyBorder="1" applyAlignment="1">
      <alignment horizontal="right"/>
    </xf>
    <xf numFmtId="49" fontId="24" fillId="0" borderId="1" xfId="0" applyNumberFormat="1" applyFont="1" applyFill="1" applyBorder="1" applyAlignment="1">
      <alignment horizontal="center"/>
    </xf>
    <xf numFmtId="166" fontId="24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justify" wrapText="1"/>
    </xf>
    <xf numFmtId="2" fontId="25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166" fontId="25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justify" wrapText="1"/>
    </xf>
    <xf numFmtId="0" fontId="20" fillId="0" borderId="1" xfId="0" applyFont="1" applyFill="1" applyBorder="1" applyAlignment="1">
      <alignment horizontal="justify" wrapText="1"/>
    </xf>
    <xf numFmtId="0" fontId="16" fillId="0" borderId="1" xfId="0" applyFont="1" applyFill="1" applyBorder="1" applyAlignment="1">
      <alignment horizontal="justify" wrapText="1"/>
    </xf>
    <xf numFmtId="0" fontId="26" fillId="0" borderId="1" xfId="0" applyFont="1" applyFill="1" applyBorder="1" applyAlignment="1">
      <alignment horizontal="justify" wrapText="1"/>
    </xf>
    <xf numFmtId="49" fontId="7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justify" wrapText="1"/>
    </xf>
    <xf numFmtId="2" fontId="10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/>
    <xf numFmtId="0" fontId="20" fillId="0" borderId="1" xfId="0" applyFont="1" applyFill="1" applyBorder="1" applyAlignment="1">
      <alignment horizontal="justify"/>
    </xf>
    <xf numFmtId="0" fontId="26" fillId="0" borderId="1" xfId="0" applyFont="1" applyFill="1" applyBorder="1" applyAlignment="1">
      <alignment horizontal="justify"/>
    </xf>
    <xf numFmtId="0" fontId="3" fillId="6" borderId="1" xfId="0" applyFont="1" applyFill="1" applyBorder="1" applyAlignment="1">
      <alignment horizontal="justify" vertical="top" wrapText="1"/>
    </xf>
    <xf numFmtId="0" fontId="27" fillId="0" borderId="1" xfId="0" applyFont="1" applyFill="1" applyBorder="1" applyAlignment="1">
      <alignment horizontal="justify" wrapText="1"/>
    </xf>
    <xf numFmtId="0" fontId="26" fillId="0" borderId="1" xfId="0" applyFont="1" applyBorder="1" applyAlignment="1">
      <alignment horizontal="justify"/>
    </xf>
    <xf numFmtId="0" fontId="11" fillId="0" borderId="1" xfId="0" applyFont="1" applyFill="1" applyBorder="1" applyAlignment="1"/>
    <xf numFmtId="2" fontId="7" fillId="6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justify" wrapText="1"/>
    </xf>
    <xf numFmtId="0" fontId="1" fillId="0" borderId="1" xfId="0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right"/>
    </xf>
    <xf numFmtId="166" fontId="19" fillId="0" borderId="1" xfId="0" applyNumberFormat="1" applyFont="1" applyFill="1" applyBorder="1" applyAlignment="1">
      <alignment horizontal="right"/>
    </xf>
    <xf numFmtId="166" fontId="19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right" wrapText="1"/>
    </xf>
    <xf numFmtId="0" fontId="4" fillId="7" borderId="1" xfId="0" applyFont="1" applyFill="1" applyBorder="1" applyAlignment="1">
      <alignment wrapText="1"/>
    </xf>
    <xf numFmtId="49" fontId="3" fillId="7" borderId="1" xfId="0" applyNumberFormat="1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/>
    </xf>
    <xf numFmtId="0" fontId="10" fillId="0" borderId="1" xfId="0" applyFont="1" applyFill="1" applyBorder="1" applyAlignment="1">
      <alignment horizontal="justify"/>
    </xf>
    <xf numFmtId="0" fontId="10" fillId="6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/>
    </xf>
    <xf numFmtId="0" fontId="3" fillId="6" borderId="1" xfId="0" applyFont="1" applyFill="1" applyBorder="1" applyAlignment="1">
      <alignment horizontal="justify"/>
    </xf>
    <xf numFmtId="0" fontId="10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/>
    </xf>
    <xf numFmtId="0" fontId="10" fillId="6" borderId="1" xfId="0" applyFont="1" applyFill="1" applyBorder="1" applyAlignment="1">
      <alignment horizontal="justify" wrapText="1"/>
    </xf>
    <xf numFmtId="0" fontId="3" fillId="6" borderId="1" xfId="0" applyFont="1" applyFill="1" applyBorder="1" applyAlignment="1">
      <alignment horizontal="justify" wrapText="1"/>
    </xf>
    <xf numFmtId="0" fontId="21" fillId="0" borderId="1" xfId="0" applyFont="1" applyFill="1" applyBorder="1" applyAlignment="1">
      <alignment horizontal="justify"/>
    </xf>
    <xf numFmtId="0" fontId="10" fillId="7" borderId="1" xfId="0" applyFont="1" applyFill="1" applyBorder="1" applyAlignment="1">
      <alignment horizontal="justify"/>
    </xf>
    <xf numFmtId="49" fontId="10" fillId="7" borderId="1" xfId="0" applyNumberFormat="1" applyFont="1" applyFill="1" applyBorder="1" applyAlignment="1">
      <alignment horizontal="center"/>
    </xf>
    <xf numFmtId="166" fontId="10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justify" wrapText="1"/>
    </xf>
    <xf numFmtId="0" fontId="10" fillId="7" borderId="1" xfId="0" applyFont="1" applyFill="1" applyBorder="1" applyAlignment="1">
      <alignment horizontal="justify" wrapText="1"/>
    </xf>
    <xf numFmtId="2" fontId="7" fillId="7" borderId="1" xfId="0" applyNumberFormat="1" applyFont="1" applyFill="1" applyBorder="1" applyAlignment="1">
      <alignment horizontal="center"/>
    </xf>
    <xf numFmtId="49" fontId="7" fillId="7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right"/>
    </xf>
    <xf numFmtId="2" fontId="10" fillId="7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justify" wrapText="1"/>
    </xf>
    <xf numFmtId="0" fontId="26" fillId="5" borderId="1" xfId="0" applyFont="1" applyFill="1" applyBorder="1" applyAlignment="1">
      <alignment horizontal="justify" vertical="top" wrapText="1"/>
    </xf>
    <xf numFmtId="0" fontId="29" fillId="5" borderId="1" xfId="0" applyFont="1" applyFill="1" applyBorder="1" applyAlignment="1">
      <alignment horizontal="justify" wrapText="1"/>
    </xf>
    <xf numFmtId="0" fontId="20" fillId="5" borderId="1" xfId="0" applyFont="1" applyFill="1" applyBorder="1" applyAlignment="1">
      <alignment horizontal="justify" wrapText="1"/>
    </xf>
    <xf numFmtId="166" fontId="10" fillId="5" borderId="1" xfId="0" applyNumberFormat="1" applyFont="1" applyFill="1" applyBorder="1" applyAlignment="1">
      <alignment horizontal="right"/>
    </xf>
    <xf numFmtId="166" fontId="25" fillId="5" borderId="1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justify" wrapText="1"/>
    </xf>
    <xf numFmtId="49" fontId="10" fillId="5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justify"/>
    </xf>
    <xf numFmtId="49" fontId="25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2" fontId="25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6" fillId="5" borderId="1" xfId="0" applyFont="1" applyFill="1" applyBorder="1" applyAlignment="1">
      <alignment horizontal="justify"/>
    </xf>
    <xf numFmtId="49" fontId="3" fillId="5" borderId="1" xfId="0" applyNumberFormat="1" applyFont="1" applyFill="1" applyBorder="1" applyAlignment="1">
      <alignment horizontal="center"/>
    </xf>
    <xf numFmtId="165" fontId="30" fillId="5" borderId="1" xfId="0" applyNumberFormat="1" applyFont="1" applyFill="1" applyBorder="1" applyAlignment="1">
      <alignment horizontal="right"/>
    </xf>
    <xf numFmtId="0" fontId="31" fillId="0" borderId="1" xfId="0" applyFont="1" applyBorder="1" applyAlignment="1">
      <alignment wrapText="1"/>
    </xf>
    <xf numFmtId="2" fontId="32" fillId="0" borderId="1" xfId="0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center"/>
    </xf>
    <xf numFmtId="49" fontId="32" fillId="5" borderId="1" xfId="0" applyNumberFormat="1" applyFont="1" applyFill="1" applyBorder="1" applyAlignment="1">
      <alignment horizontal="center"/>
    </xf>
    <xf numFmtId="49" fontId="33" fillId="5" borderId="1" xfId="0" applyNumberFormat="1" applyFont="1" applyFill="1" applyBorder="1" applyAlignment="1">
      <alignment horizontal="center"/>
    </xf>
    <xf numFmtId="166" fontId="31" fillId="0" borderId="1" xfId="0" applyNumberFormat="1" applyFont="1" applyFill="1" applyBorder="1" applyAlignment="1">
      <alignment horizontal="right"/>
    </xf>
    <xf numFmtId="166" fontId="3" fillId="8" borderId="1" xfId="0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horizontal="justify" wrapText="1"/>
    </xf>
    <xf numFmtId="2" fontId="34" fillId="0" borderId="1" xfId="0" applyNumberFormat="1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166" fontId="34" fillId="0" borderId="1" xfId="0" applyNumberFormat="1" applyFont="1" applyFill="1" applyBorder="1" applyAlignment="1">
      <alignment horizontal="right"/>
    </xf>
    <xf numFmtId="0" fontId="35" fillId="0" borderId="1" xfId="0" applyFont="1" applyFill="1" applyBorder="1" applyAlignment="1">
      <alignment horizontal="justify" wrapText="1"/>
    </xf>
    <xf numFmtId="2" fontId="31" fillId="0" borderId="1" xfId="0" applyNumberFormat="1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/>
    </xf>
    <xf numFmtId="166" fontId="32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justify" wrapText="1"/>
    </xf>
    <xf numFmtId="49" fontId="37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justify"/>
    </xf>
    <xf numFmtId="166" fontId="32" fillId="5" borderId="1" xfId="0" applyNumberFormat="1" applyFont="1" applyFill="1" applyBorder="1" applyAlignment="1">
      <alignment horizontal="right"/>
    </xf>
    <xf numFmtId="0" fontId="38" fillId="5" borderId="1" xfId="0" applyFont="1" applyFill="1" applyBorder="1" applyAlignment="1">
      <alignment horizontal="justify"/>
    </xf>
    <xf numFmtId="0" fontId="4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271"/>
  <sheetViews>
    <sheetView tabSelected="1" view="pageBreakPreview" topLeftCell="A178" zoomScaleNormal="100" zoomScaleSheetLayoutView="100" workbookViewId="0">
      <selection activeCell="G202" sqref="G202"/>
    </sheetView>
  </sheetViews>
  <sheetFormatPr defaultRowHeight="14.45" customHeight="1"/>
  <cols>
    <col min="1" max="1" width="59.85546875" style="5" customWidth="1"/>
    <col min="2" max="2" width="4.85546875" style="16" customWidth="1"/>
    <col min="3" max="3" width="4.7109375" style="16" customWidth="1"/>
    <col min="4" max="4" width="9.140625" style="16"/>
    <col min="5" max="5" width="7.7109375" style="16" customWidth="1"/>
    <col min="6" max="6" width="9.28515625" style="16" customWidth="1"/>
    <col min="7" max="7" width="8.140625" style="16" customWidth="1"/>
    <col min="8" max="8" width="6.42578125" style="16" customWidth="1"/>
    <col min="9" max="9" width="16.85546875" style="16" customWidth="1"/>
    <col min="10" max="10" width="15.7109375" style="16" customWidth="1"/>
    <col min="11" max="11" width="18.5703125" style="12" customWidth="1"/>
    <col min="12" max="13" width="19.28515625" style="12" hidden="1" customWidth="1"/>
    <col min="14" max="15" width="8.7109375" style="48" customWidth="1"/>
    <col min="16" max="20" width="8.7109375" style="12" customWidth="1"/>
    <col min="21" max="21" width="8.7109375" style="1" customWidth="1"/>
    <col min="22" max="16384" width="9.140625" style="1"/>
  </cols>
  <sheetData>
    <row r="1" spans="1:21" ht="23.25" customHeight="1">
      <c r="H1" s="206" t="s">
        <v>181</v>
      </c>
      <c r="I1" s="206"/>
      <c r="J1" s="206"/>
      <c r="K1" s="206"/>
      <c r="L1" s="10"/>
      <c r="M1" s="11"/>
      <c r="N1" s="35"/>
      <c r="O1" s="36"/>
      <c r="P1" s="17"/>
      <c r="Q1" s="17"/>
      <c r="R1" s="17"/>
      <c r="S1" s="17"/>
      <c r="T1" s="17"/>
      <c r="U1" s="18"/>
    </row>
    <row r="2" spans="1:21" ht="20.25" customHeight="1">
      <c r="B2" s="1"/>
      <c r="C2" s="1"/>
      <c r="D2" s="1"/>
      <c r="E2" s="1"/>
      <c r="F2" s="1"/>
      <c r="G2" s="1"/>
      <c r="H2" s="207" t="s">
        <v>207</v>
      </c>
      <c r="I2" s="207"/>
      <c r="J2" s="207"/>
      <c r="K2" s="207"/>
      <c r="L2" s="33"/>
      <c r="M2" s="33"/>
      <c r="N2" s="37"/>
      <c r="O2" s="38"/>
      <c r="P2" s="19"/>
      <c r="Q2" s="19"/>
      <c r="R2" s="19"/>
      <c r="S2" s="19"/>
      <c r="T2" s="19"/>
      <c r="U2" s="18"/>
    </row>
    <row r="3" spans="1:21" ht="22.5" customHeight="1">
      <c r="B3" s="1"/>
      <c r="C3" s="1"/>
      <c r="D3" s="1"/>
      <c r="E3" s="1"/>
      <c r="F3" s="1"/>
      <c r="G3" s="1"/>
      <c r="H3" s="207"/>
      <c r="I3" s="207"/>
      <c r="J3" s="207"/>
      <c r="K3" s="207"/>
      <c r="L3" s="33"/>
      <c r="M3" s="33"/>
      <c r="N3" s="37"/>
      <c r="O3" s="38"/>
      <c r="P3" s="19"/>
      <c r="Q3" s="19"/>
      <c r="R3" s="19"/>
      <c r="S3" s="19"/>
      <c r="T3" s="19"/>
      <c r="U3" s="18"/>
    </row>
    <row r="4" spans="1:21" ht="34.5" customHeight="1">
      <c r="B4" s="1"/>
      <c r="C4" s="1"/>
      <c r="D4" s="1"/>
      <c r="E4" s="1"/>
      <c r="F4" s="1"/>
      <c r="G4" s="1"/>
      <c r="H4" s="207"/>
      <c r="I4" s="207"/>
      <c r="J4" s="207"/>
      <c r="K4" s="207"/>
      <c r="L4" s="33"/>
      <c r="M4" s="33"/>
      <c r="N4" s="37"/>
      <c r="O4" s="38"/>
      <c r="P4" s="19"/>
      <c r="Q4" s="19"/>
      <c r="R4" s="19"/>
      <c r="S4" s="19"/>
      <c r="T4" s="19"/>
      <c r="U4" s="18"/>
    </row>
    <row r="5" spans="1:21" ht="22.5" customHeight="1">
      <c r="B5" s="1"/>
      <c r="C5" s="1"/>
      <c r="D5" s="1"/>
      <c r="E5" s="1"/>
      <c r="F5" s="1"/>
      <c r="G5" s="1"/>
      <c r="H5" s="54"/>
      <c r="I5" s="54"/>
      <c r="J5" s="54"/>
      <c r="K5" s="52"/>
      <c r="L5" s="1"/>
      <c r="M5" s="1"/>
      <c r="N5" s="39"/>
      <c r="O5" s="38"/>
      <c r="P5" s="19"/>
      <c r="Q5" s="19"/>
      <c r="R5" s="19"/>
      <c r="S5" s="19"/>
      <c r="T5" s="19"/>
      <c r="U5" s="18"/>
    </row>
    <row r="6" spans="1:21" s="7" customFormat="1" ht="93.75" customHeight="1">
      <c r="A6" s="204" t="s">
        <v>204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40"/>
      <c r="O6" s="41"/>
      <c r="P6" s="20"/>
      <c r="Q6" s="20"/>
      <c r="R6" s="20"/>
      <c r="S6" s="20"/>
      <c r="T6" s="20"/>
      <c r="U6" s="21"/>
    </row>
    <row r="7" spans="1:21" s="7" customFormat="1" ht="14.4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141" t="s">
        <v>203</v>
      </c>
      <c r="L7" s="28"/>
      <c r="M7" s="28"/>
      <c r="N7" s="40"/>
      <c r="O7" s="41"/>
      <c r="P7" s="20"/>
      <c r="Q7" s="20"/>
      <c r="R7" s="20"/>
      <c r="S7" s="20"/>
      <c r="T7" s="20"/>
      <c r="U7" s="21"/>
    </row>
    <row r="8" spans="1:21" ht="14.45" customHeight="1">
      <c r="A8" s="208" t="s">
        <v>0</v>
      </c>
      <c r="B8" s="209" t="s">
        <v>4</v>
      </c>
      <c r="C8" s="209" t="s">
        <v>5</v>
      </c>
      <c r="D8" s="211" t="s">
        <v>139</v>
      </c>
      <c r="E8" s="211"/>
      <c r="F8" s="211"/>
      <c r="G8" s="211"/>
      <c r="H8" s="209" t="s">
        <v>6</v>
      </c>
      <c r="I8" s="209" t="s">
        <v>182</v>
      </c>
      <c r="J8" s="209" t="s">
        <v>183</v>
      </c>
      <c r="K8" s="210" t="s">
        <v>184</v>
      </c>
      <c r="L8" s="29"/>
      <c r="M8" s="29"/>
      <c r="N8" s="42"/>
      <c r="O8" s="43"/>
      <c r="P8" s="22"/>
      <c r="Q8" s="22"/>
      <c r="R8" s="22"/>
      <c r="S8" s="22"/>
      <c r="T8" s="22"/>
      <c r="U8" s="18"/>
    </row>
    <row r="9" spans="1:21" ht="30" customHeight="1">
      <c r="A9" s="208"/>
      <c r="B9" s="209"/>
      <c r="C9" s="209"/>
      <c r="D9" s="51" t="s">
        <v>37</v>
      </c>
      <c r="E9" s="51" t="s">
        <v>38</v>
      </c>
      <c r="F9" s="51" t="s">
        <v>39</v>
      </c>
      <c r="G9" s="53" t="s">
        <v>82</v>
      </c>
      <c r="H9" s="209"/>
      <c r="I9" s="209"/>
      <c r="J9" s="209"/>
      <c r="K9" s="210"/>
      <c r="L9" s="56" t="s">
        <v>20</v>
      </c>
      <c r="M9" s="34" t="s">
        <v>21</v>
      </c>
      <c r="N9" s="44"/>
      <c r="O9" s="45"/>
      <c r="P9" s="13"/>
      <c r="Q9" s="13"/>
      <c r="R9" s="13"/>
      <c r="S9" s="13"/>
      <c r="T9" s="13"/>
      <c r="U9" s="18"/>
    </row>
    <row r="10" spans="1:21" ht="44.25" hidden="1" customHeight="1">
      <c r="A10" s="60"/>
      <c r="B10" s="59"/>
      <c r="C10" s="59"/>
      <c r="D10" s="51"/>
      <c r="E10" s="51"/>
      <c r="F10" s="51"/>
      <c r="G10" s="59"/>
      <c r="H10" s="59"/>
      <c r="I10" s="62"/>
      <c r="J10" s="62"/>
      <c r="K10" s="63"/>
      <c r="L10" s="50"/>
      <c r="M10" s="50"/>
      <c r="N10" s="44"/>
      <c r="O10" s="45"/>
      <c r="P10" s="13"/>
      <c r="Q10" s="13"/>
      <c r="R10" s="13"/>
      <c r="S10" s="13"/>
      <c r="T10" s="13"/>
      <c r="U10" s="18"/>
    </row>
    <row r="11" spans="1:21" ht="0.75" customHeight="1">
      <c r="A11" s="60"/>
      <c r="B11" s="59"/>
      <c r="C11" s="59"/>
      <c r="D11" s="51"/>
      <c r="E11" s="51"/>
      <c r="F11" s="51"/>
      <c r="G11" s="59"/>
      <c r="H11" s="59"/>
      <c r="I11" s="64"/>
      <c r="J11" s="64"/>
      <c r="K11" s="64"/>
      <c r="L11" s="50"/>
      <c r="M11" s="50"/>
      <c r="N11" s="44"/>
      <c r="O11" s="45"/>
      <c r="P11" s="13"/>
      <c r="Q11" s="13"/>
      <c r="R11" s="13"/>
      <c r="S11" s="13"/>
      <c r="T11" s="13"/>
      <c r="U11" s="18"/>
    </row>
    <row r="12" spans="1:21" s="8" customFormat="1" ht="18" customHeight="1">
      <c r="A12" s="142" t="s">
        <v>17</v>
      </c>
      <c r="B12" s="143" t="s">
        <v>7</v>
      </c>
      <c r="C12" s="143"/>
      <c r="D12" s="143"/>
      <c r="E12" s="143"/>
      <c r="F12" s="143"/>
      <c r="G12" s="143"/>
      <c r="H12" s="143"/>
      <c r="I12" s="144">
        <f>I13+I18+I37+I42+I52+I57</f>
        <v>11452.708060000001</v>
      </c>
      <c r="J12" s="144">
        <f>J13+J18+J37+J47+J52+J57</f>
        <v>7935.9867500000009</v>
      </c>
      <c r="K12" s="144">
        <f>K13+K18+K37+K42+K52+K57</f>
        <v>8203.7867500000011</v>
      </c>
      <c r="L12" s="14" t="e">
        <f>L13+#REF!+#REF!+L18+#REF!++#REF!+#REF!+#REF!+L57</f>
        <v>#REF!</v>
      </c>
      <c r="M12" s="14" t="e">
        <f>M13+#REF!+#REF!+M18+#REF!++#REF!+#REF!+#REF!+M57</f>
        <v>#REF!</v>
      </c>
      <c r="N12" s="57"/>
      <c r="O12" s="13"/>
      <c r="P12" s="13"/>
      <c r="Q12" s="13"/>
      <c r="R12" s="13"/>
      <c r="S12" s="13"/>
      <c r="T12" s="13"/>
      <c r="U12" s="23"/>
    </row>
    <row r="13" spans="1:21" s="2" customFormat="1" ht="49.5" customHeight="1">
      <c r="A13" s="97" t="s">
        <v>137</v>
      </c>
      <c r="B13" s="98" t="str">
        <f t="shared" ref="B13:B39" si="0">B$12</f>
        <v>01</v>
      </c>
      <c r="C13" s="99" t="s">
        <v>8</v>
      </c>
      <c r="D13" s="99"/>
      <c r="E13" s="99"/>
      <c r="F13" s="99"/>
      <c r="G13" s="99"/>
      <c r="H13" s="99" t="s">
        <v>30</v>
      </c>
      <c r="I13" s="100">
        <f t="shared" ref="I13:K14" si="1">I14</f>
        <v>1261.126</v>
      </c>
      <c r="J13" s="100">
        <f t="shared" si="1"/>
        <v>1261.126</v>
      </c>
      <c r="K13" s="100">
        <f t="shared" si="1"/>
        <v>1261.126</v>
      </c>
      <c r="L13" s="14" t="e">
        <f>#REF!</f>
        <v>#REF!</v>
      </c>
      <c r="M13" s="14" t="e">
        <f>#REF!</f>
        <v>#REF!</v>
      </c>
      <c r="N13" s="44"/>
      <c r="O13" s="45"/>
      <c r="P13" s="13"/>
      <c r="Q13" s="13"/>
      <c r="R13" s="13"/>
      <c r="S13" s="13"/>
      <c r="T13" s="13"/>
      <c r="U13" s="24"/>
    </row>
    <row r="14" spans="1:21" s="2" customFormat="1" ht="21" customHeight="1">
      <c r="A14" s="167" t="s">
        <v>185</v>
      </c>
      <c r="B14" s="65" t="s">
        <v>7</v>
      </c>
      <c r="C14" s="65" t="s">
        <v>8</v>
      </c>
      <c r="D14" s="65" t="s">
        <v>44</v>
      </c>
      <c r="E14" s="65" t="s">
        <v>41</v>
      </c>
      <c r="F14" s="65" t="s">
        <v>35</v>
      </c>
      <c r="G14" s="65" t="s">
        <v>42</v>
      </c>
      <c r="H14" s="65"/>
      <c r="I14" s="68">
        <f t="shared" si="1"/>
        <v>1261.126</v>
      </c>
      <c r="J14" s="68">
        <f t="shared" si="1"/>
        <v>1261.126</v>
      </c>
      <c r="K14" s="68">
        <f t="shared" si="1"/>
        <v>1261.126</v>
      </c>
      <c r="L14" s="14"/>
      <c r="M14" s="14"/>
      <c r="N14" s="44"/>
      <c r="O14" s="45"/>
      <c r="P14" s="13"/>
      <c r="Q14" s="13"/>
      <c r="R14" s="13"/>
      <c r="S14" s="13"/>
      <c r="T14" s="13"/>
      <c r="U14" s="24"/>
    </row>
    <row r="15" spans="1:21" s="2" customFormat="1" ht="20.25" customHeight="1">
      <c r="A15" s="117" t="s">
        <v>64</v>
      </c>
      <c r="B15" s="77" t="str">
        <f t="shared" si="0"/>
        <v>01</v>
      </c>
      <c r="C15" s="77" t="str">
        <f>C$13</f>
        <v>02</v>
      </c>
      <c r="D15" s="82">
        <v>20</v>
      </c>
      <c r="E15" s="82">
        <v>1</v>
      </c>
      <c r="F15" s="61" t="s">
        <v>35</v>
      </c>
      <c r="G15" s="61" t="s">
        <v>42</v>
      </c>
      <c r="H15" s="61"/>
      <c r="I15" s="68">
        <v>1261.126</v>
      </c>
      <c r="J15" s="68">
        <v>1261.126</v>
      </c>
      <c r="K15" s="68">
        <v>1261.126</v>
      </c>
      <c r="L15" s="14"/>
      <c r="M15" s="14"/>
      <c r="N15" s="44"/>
      <c r="O15" s="45"/>
      <c r="P15" s="13"/>
      <c r="Q15" s="13"/>
      <c r="R15" s="13"/>
      <c r="S15" s="13"/>
      <c r="T15" s="13"/>
      <c r="U15" s="24"/>
    </row>
    <row r="16" spans="1:21" s="2" customFormat="1" ht="34.5" customHeight="1">
      <c r="A16" s="145" t="s">
        <v>138</v>
      </c>
      <c r="B16" s="101" t="str">
        <f t="shared" si="0"/>
        <v>01</v>
      </c>
      <c r="C16" s="101" t="str">
        <f>C$13</f>
        <v>02</v>
      </c>
      <c r="D16" s="102">
        <v>20</v>
      </c>
      <c r="E16" s="102">
        <v>1</v>
      </c>
      <c r="F16" s="103" t="s">
        <v>35</v>
      </c>
      <c r="G16" s="103" t="s">
        <v>36</v>
      </c>
      <c r="H16" s="104"/>
      <c r="I16" s="105">
        <v>1261.126</v>
      </c>
      <c r="J16" s="105">
        <v>1261.126</v>
      </c>
      <c r="K16" s="105">
        <v>1261.126</v>
      </c>
      <c r="L16" s="14"/>
      <c r="M16" s="14"/>
      <c r="N16" s="44"/>
      <c r="O16" s="45"/>
      <c r="P16" s="13"/>
      <c r="Q16" s="13"/>
      <c r="R16" s="13"/>
      <c r="S16" s="13"/>
      <c r="T16" s="13"/>
      <c r="U16" s="24"/>
    </row>
    <row r="17" spans="1:21" ht="32.25" customHeight="1">
      <c r="A17" s="110" t="s">
        <v>140</v>
      </c>
      <c r="B17" s="74" t="str">
        <f t="shared" si="0"/>
        <v>01</v>
      </c>
      <c r="C17" s="74" t="str">
        <f>C$13</f>
        <v>02</v>
      </c>
      <c r="D17" s="75">
        <v>20</v>
      </c>
      <c r="E17" s="75">
        <v>1</v>
      </c>
      <c r="F17" s="72" t="s">
        <v>35</v>
      </c>
      <c r="G17" s="76" t="s">
        <v>36</v>
      </c>
      <c r="H17" s="72" t="s">
        <v>40</v>
      </c>
      <c r="I17" s="73">
        <v>1261.126</v>
      </c>
      <c r="J17" s="73">
        <v>1261.126</v>
      </c>
      <c r="K17" s="73">
        <v>1261.126</v>
      </c>
      <c r="L17" s="12" t="e">
        <f>#REF!</f>
        <v>#REF!</v>
      </c>
      <c r="M17" s="12" t="e">
        <f>#REF!</f>
        <v>#REF!</v>
      </c>
      <c r="N17" s="42"/>
      <c r="O17" s="43"/>
      <c r="P17" s="22"/>
      <c r="Q17" s="22"/>
      <c r="R17" s="22"/>
      <c r="S17" s="22"/>
      <c r="T17" s="22"/>
      <c r="U17" s="18"/>
    </row>
    <row r="18" spans="1:21" s="2" customFormat="1" ht="69" customHeight="1">
      <c r="A18" s="106" t="s">
        <v>141</v>
      </c>
      <c r="B18" s="98" t="str">
        <f t="shared" si="0"/>
        <v>01</v>
      </c>
      <c r="C18" s="99" t="s">
        <v>14</v>
      </c>
      <c r="D18" s="99"/>
      <c r="E18" s="99"/>
      <c r="F18" s="99"/>
      <c r="G18" s="99"/>
      <c r="H18" s="99"/>
      <c r="I18" s="107">
        <f>I19</f>
        <v>9767.1507500000007</v>
      </c>
      <c r="J18" s="107">
        <f>J19</f>
        <v>5981.7507500000011</v>
      </c>
      <c r="K18" s="107">
        <f>K19</f>
        <v>5981.7507500000011</v>
      </c>
      <c r="L18" s="14" t="e">
        <f>#REF!</f>
        <v>#REF!</v>
      </c>
      <c r="M18" s="14" t="e">
        <f>#REF!</f>
        <v>#REF!</v>
      </c>
      <c r="N18" s="44"/>
      <c r="O18" s="45"/>
      <c r="P18" s="13"/>
      <c r="Q18" s="13"/>
      <c r="R18" s="13"/>
      <c r="S18" s="13"/>
      <c r="T18" s="13"/>
      <c r="U18" s="24"/>
    </row>
    <row r="19" spans="1:21" s="2" customFormat="1" ht="19.5" customHeight="1">
      <c r="A19" s="167" t="s">
        <v>185</v>
      </c>
      <c r="B19" s="65" t="s">
        <v>7</v>
      </c>
      <c r="C19" s="65" t="s">
        <v>14</v>
      </c>
      <c r="D19" s="65" t="s">
        <v>44</v>
      </c>
      <c r="E19" s="65" t="s">
        <v>41</v>
      </c>
      <c r="F19" s="65" t="s">
        <v>35</v>
      </c>
      <c r="G19" s="65" t="s">
        <v>42</v>
      </c>
      <c r="H19" s="65"/>
      <c r="I19" s="66">
        <f>I20+I30</f>
        <v>9767.1507500000007</v>
      </c>
      <c r="J19" s="66">
        <f>J20+J30</f>
        <v>5981.7507500000011</v>
      </c>
      <c r="K19" s="66">
        <f>K20+K30</f>
        <v>5981.7507500000011</v>
      </c>
      <c r="L19" s="14"/>
      <c r="M19" s="14"/>
      <c r="N19" s="44"/>
      <c r="O19" s="45"/>
      <c r="P19" s="13"/>
      <c r="Q19" s="13"/>
      <c r="R19" s="13"/>
      <c r="S19" s="13"/>
      <c r="T19" s="13"/>
      <c r="U19" s="24"/>
    </row>
    <row r="20" spans="1:21" s="2" customFormat="1" ht="29.25" customHeight="1">
      <c r="A20" s="117" t="s">
        <v>142</v>
      </c>
      <c r="B20" s="77" t="str">
        <f t="shared" si="0"/>
        <v>01</v>
      </c>
      <c r="C20" s="61" t="s">
        <v>14</v>
      </c>
      <c r="D20" s="61" t="s">
        <v>44</v>
      </c>
      <c r="E20" s="61" t="s">
        <v>65</v>
      </c>
      <c r="F20" s="61" t="s">
        <v>35</v>
      </c>
      <c r="G20" s="61" t="s">
        <v>42</v>
      </c>
      <c r="H20" s="61"/>
      <c r="I20" s="68">
        <f>SUM(I21,I25,I28)</f>
        <v>9590.5507500000003</v>
      </c>
      <c r="J20" s="68">
        <f>SUM(J21,J25,J28)</f>
        <v>5981.7507500000011</v>
      </c>
      <c r="K20" s="68">
        <f>SUM(K21,K25,K28)</f>
        <v>5981.7507500000011</v>
      </c>
      <c r="L20" s="14"/>
      <c r="M20" s="14"/>
      <c r="N20" s="44"/>
      <c r="O20" s="45"/>
      <c r="P20" s="13"/>
      <c r="Q20" s="13"/>
      <c r="R20" s="13"/>
      <c r="S20" s="13"/>
      <c r="T20" s="13"/>
      <c r="U20" s="24"/>
    </row>
    <row r="21" spans="1:21" s="2" customFormat="1" ht="30.75" customHeight="1">
      <c r="A21" s="118" t="s">
        <v>138</v>
      </c>
      <c r="B21" s="111" t="str">
        <f t="shared" si="0"/>
        <v>01</v>
      </c>
      <c r="C21" s="112" t="s">
        <v>14</v>
      </c>
      <c r="D21" s="112" t="s">
        <v>44</v>
      </c>
      <c r="E21" s="112" t="s">
        <v>65</v>
      </c>
      <c r="F21" s="112" t="s">
        <v>35</v>
      </c>
      <c r="G21" s="112" t="s">
        <v>36</v>
      </c>
      <c r="H21" s="112"/>
      <c r="I21" s="114">
        <f>I22+I23+I24</f>
        <v>9038.1507500000007</v>
      </c>
      <c r="J21" s="114">
        <f>J22+J23+J24</f>
        <v>5743.1507500000007</v>
      </c>
      <c r="K21" s="114">
        <f>K22+K23+K24</f>
        <v>5743.1507500000007</v>
      </c>
      <c r="L21" s="14"/>
      <c r="M21" s="14"/>
      <c r="N21" s="44"/>
      <c r="O21" s="45"/>
      <c r="P21" s="13"/>
      <c r="Q21" s="13"/>
      <c r="R21" s="13"/>
      <c r="S21" s="13"/>
      <c r="T21" s="13"/>
      <c r="U21" s="24"/>
    </row>
    <row r="22" spans="1:21" s="2" customFormat="1" ht="30.75" customHeight="1">
      <c r="A22" s="116" t="s">
        <v>140</v>
      </c>
      <c r="B22" s="74" t="str">
        <f t="shared" si="0"/>
        <v>01</v>
      </c>
      <c r="C22" s="72" t="s">
        <v>14</v>
      </c>
      <c r="D22" s="72" t="s">
        <v>44</v>
      </c>
      <c r="E22" s="72" t="s">
        <v>65</v>
      </c>
      <c r="F22" s="72" t="s">
        <v>35</v>
      </c>
      <c r="G22" s="76" t="s">
        <v>36</v>
      </c>
      <c r="H22" s="72" t="s">
        <v>40</v>
      </c>
      <c r="I22" s="78">
        <v>5502.625</v>
      </c>
      <c r="J22" s="78">
        <v>5542.7250000000004</v>
      </c>
      <c r="K22" s="78">
        <v>5542.7250000000004</v>
      </c>
      <c r="L22" s="14"/>
      <c r="M22" s="14"/>
      <c r="N22" s="44"/>
      <c r="O22" s="45"/>
      <c r="P22" s="13"/>
      <c r="Q22" s="13"/>
      <c r="R22" s="13"/>
      <c r="S22" s="13"/>
      <c r="T22" s="13"/>
      <c r="U22" s="24"/>
    </row>
    <row r="23" spans="1:21" s="4" customFormat="1" ht="29.25" customHeight="1">
      <c r="A23" s="116" t="s">
        <v>94</v>
      </c>
      <c r="B23" s="74" t="str">
        <f t="shared" si="0"/>
        <v>01</v>
      </c>
      <c r="C23" s="72" t="s">
        <v>14</v>
      </c>
      <c r="D23" s="72" t="s">
        <v>44</v>
      </c>
      <c r="E23" s="72" t="s">
        <v>65</v>
      </c>
      <c r="F23" s="72" t="s">
        <v>35</v>
      </c>
      <c r="G23" s="76" t="s">
        <v>36</v>
      </c>
      <c r="H23" s="72" t="s">
        <v>68</v>
      </c>
      <c r="I23" s="80">
        <v>3505.5257499999998</v>
      </c>
      <c r="J23" s="80">
        <v>170.42574999999999</v>
      </c>
      <c r="K23" s="80">
        <v>170.42574999999999</v>
      </c>
      <c r="L23" s="31"/>
      <c r="M23" s="31"/>
      <c r="N23" s="46"/>
      <c r="O23" s="47"/>
      <c r="P23" s="25"/>
      <c r="Q23" s="25"/>
      <c r="R23" s="25"/>
      <c r="S23" s="25"/>
      <c r="T23" s="25"/>
      <c r="U23" s="26"/>
    </row>
    <row r="24" spans="1:21" s="4" customFormat="1" ht="18.75" customHeight="1">
      <c r="A24" s="116" t="s">
        <v>45</v>
      </c>
      <c r="B24" s="74" t="str">
        <f t="shared" si="0"/>
        <v>01</v>
      </c>
      <c r="C24" s="72" t="s">
        <v>14</v>
      </c>
      <c r="D24" s="72" t="s">
        <v>44</v>
      </c>
      <c r="E24" s="72" t="s">
        <v>65</v>
      </c>
      <c r="F24" s="72" t="s">
        <v>35</v>
      </c>
      <c r="G24" s="76" t="s">
        <v>36</v>
      </c>
      <c r="H24" s="72" t="s">
        <v>46</v>
      </c>
      <c r="I24" s="80">
        <v>30</v>
      </c>
      <c r="J24" s="80">
        <v>30</v>
      </c>
      <c r="K24" s="80">
        <v>30</v>
      </c>
      <c r="L24" s="31"/>
      <c r="M24" s="31"/>
      <c r="N24" s="46"/>
      <c r="O24" s="47"/>
      <c r="P24" s="25"/>
      <c r="Q24" s="25"/>
      <c r="R24" s="25"/>
      <c r="S24" s="25"/>
      <c r="T24" s="25"/>
      <c r="U24" s="26"/>
    </row>
    <row r="25" spans="1:21" s="4" customFormat="1" ht="50.25" customHeight="1">
      <c r="A25" s="168" t="s">
        <v>186</v>
      </c>
      <c r="B25" s="111" t="str">
        <f t="shared" si="0"/>
        <v>01</v>
      </c>
      <c r="C25" s="112" t="s">
        <v>14</v>
      </c>
      <c r="D25" s="113">
        <v>20</v>
      </c>
      <c r="E25" s="113">
        <v>2</v>
      </c>
      <c r="F25" s="112" t="s">
        <v>35</v>
      </c>
      <c r="G25" s="112" t="s">
        <v>74</v>
      </c>
      <c r="H25" s="112"/>
      <c r="I25" s="114">
        <f>SUM(I26:I27)</f>
        <v>250</v>
      </c>
      <c r="J25" s="114">
        <v>238.6</v>
      </c>
      <c r="K25" s="114">
        <v>238.6</v>
      </c>
      <c r="L25" s="31"/>
      <c r="M25" s="31"/>
      <c r="N25" s="46"/>
      <c r="O25" s="47"/>
      <c r="P25" s="25"/>
      <c r="Q25" s="25"/>
      <c r="R25" s="25"/>
      <c r="S25" s="25"/>
      <c r="T25" s="25"/>
      <c r="U25" s="26"/>
    </row>
    <row r="26" spans="1:21" s="4" customFormat="1" ht="30.75" customHeight="1">
      <c r="A26" s="116" t="s">
        <v>140</v>
      </c>
      <c r="B26" s="74" t="str">
        <f t="shared" si="0"/>
        <v>01</v>
      </c>
      <c r="C26" s="76" t="s">
        <v>14</v>
      </c>
      <c r="D26" s="75">
        <v>20</v>
      </c>
      <c r="E26" s="75">
        <v>2</v>
      </c>
      <c r="F26" s="72" t="s">
        <v>35</v>
      </c>
      <c r="G26" s="76" t="s">
        <v>74</v>
      </c>
      <c r="H26" s="72" t="s">
        <v>40</v>
      </c>
      <c r="I26" s="78">
        <v>239.6</v>
      </c>
      <c r="J26" s="78">
        <v>228.2</v>
      </c>
      <c r="K26" s="78">
        <v>228.2</v>
      </c>
      <c r="L26" s="31"/>
      <c r="M26" s="31"/>
      <c r="N26" s="46"/>
      <c r="O26" s="47"/>
      <c r="P26" s="25"/>
      <c r="Q26" s="25"/>
      <c r="R26" s="25"/>
      <c r="S26" s="25"/>
      <c r="T26" s="25"/>
      <c r="U26" s="26"/>
    </row>
    <row r="27" spans="1:21" s="4" customFormat="1" ht="32.25" customHeight="1">
      <c r="A27" s="116" t="s">
        <v>94</v>
      </c>
      <c r="B27" s="74" t="str">
        <f t="shared" si="0"/>
        <v>01</v>
      </c>
      <c r="C27" s="72" t="s">
        <v>14</v>
      </c>
      <c r="D27" s="72" t="s">
        <v>44</v>
      </c>
      <c r="E27" s="72" t="s">
        <v>65</v>
      </c>
      <c r="F27" s="72" t="s">
        <v>35</v>
      </c>
      <c r="G27" s="76" t="s">
        <v>74</v>
      </c>
      <c r="H27" s="72" t="s">
        <v>68</v>
      </c>
      <c r="I27" s="78">
        <v>10.4</v>
      </c>
      <c r="J27" s="78">
        <v>10.4</v>
      </c>
      <c r="K27" s="78">
        <v>10.4</v>
      </c>
      <c r="L27" s="31"/>
      <c r="M27" s="31"/>
      <c r="N27" s="46"/>
      <c r="O27" s="47"/>
      <c r="P27" s="25"/>
      <c r="Q27" s="25"/>
      <c r="R27" s="25"/>
      <c r="S27" s="25"/>
      <c r="T27" s="25"/>
      <c r="U27" s="26"/>
    </row>
    <row r="28" spans="1:21" s="4" customFormat="1" ht="48" customHeight="1">
      <c r="A28" s="169" t="s">
        <v>206</v>
      </c>
      <c r="B28" s="111" t="str">
        <f t="shared" si="0"/>
        <v>01</v>
      </c>
      <c r="C28" s="112" t="s">
        <v>14</v>
      </c>
      <c r="D28" s="113">
        <v>20</v>
      </c>
      <c r="E28" s="113">
        <v>2</v>
      </c>
      <c r="F28" s="112" t="s">
        <v>35</v>
      </c>
      <c r="G28" s="112" t="s">
        <v>205</v>
      </c>
      <c r="H28" s="72"/>
      <c r="I28" s="114">
        <f>I29</f>
        <v>302.39999999999998</v>
      </c>
      <c r="J28" s="114">
        <f>J29</f>
        <v>0</v>
      </c>
      <c r="K28" s="114">
        <f>K29</f>
        <v>0</v>
      </c>
      <c r="L28" s="31"/>
      <c r="M28" s="31"/>
      <c r="N28" s="46"/>
      <c r="O28" s="47"/>
      <c r="P28" s="25"/>
      <c r="Q28" s="25"/>
      <c r="R28" s="25"/>
      <c r="S28" s="25"/>
      <c r="T28" s="25"/>
      <c r="U28" s="26"/>
    </row>
    <row r="29" spans="1:21" s="4" customFormat="1" ht="32.25" customHeight="1">
      <c r="A29" s="116" t="s">
        <v>140</v>
      </c>
      <c r="B29" s="70" t="str">
        <f t="shared" si="0"/>
        <v>01</v>
      </c>
      <c r="C29" s="72" t="s">
        <v>14</v>
      </c>
      <c r="D29" s="71">
        <v>20</v>
      </c>
      <c r="E29" s="71">
        <v>2</v>
      </c>
      <c r="F29" s="72" t="s">
        <v>35</v>
      </c>
      <c r="G29" s="72" t="s">
        <v>205</v>
      </c>
      <c r="H29" s="72" t="s">
        <v>40</v>
      </c>
      <c r="I29" s="80">
        <v>302.39999999999998</v>
      </c>
      <c r="J29" s="78">
        <v>0</v>
      </c>
      <c r="K29" s="78">
        <v>0</v>
      </c>
      <c r="L29" s="31"/>
      <c r="M29" s="31"/>
      <c r="N29" s="46"/>
      <c r="O29" s="47"/>
      <c r="P29" s="25"/>
      <c r="Q29" s="25"/>
      <c r="R29" s="25"/>
      <c r="S29" s="25"/>
      <c r="T29" s="25"/>
      <c r="U29" s="26"/>
    </row>
    <row r="30" spans="1:21" s="4" customFormat="1" ht="30.75" customHeight="1">
      <c r="A30" s="117" t="s">
        <v>144</v>
      </c>
      <c r="B30" s="77" t="str">
        <f t="shared" si="0"/>
        <v>01</v>
      </c>
      <c r="C30" s="61" t="s">
        <v>14</v>
      </c>
      <c r="D30" s="82">
        <v>20</v>
      </c>
      <c r="E30" s="82">
        <v>4</v>
      </c>
      <c r="F30" s="61" t="s">
        <v>35</v>
      </c>
      <c r="G30" s="61" t="s">
        <v>42</v>
      </c>
      <c r="H30" s="61"/>
      <c r="I30" s="68">
        <f>I31+I33</f>
        <v>176.6</v>
      </c>
      <c r="J30" s="68">
        <f>J31+J33+J35</f>
        <v>0</v>
      </c>
      <c r="K30" s="68">
        <f>K31+K33+K35</f>
        <v>0</v>
      </c>
      <c r="L30" s="31"/>
      <c r="M30" s="31"/>
      <c r="N30" s="46"/>
      <c r="O30" s="47"/>
      <c r="P30" s="25"/>
      <c r="Q30" s="25"/>
      <c r="R30" s="25"/>
      <c r="S30" s="25"/>
      <c r="T30" s="25"/>
      <c r="U30" s="26"/>
    </row>
    <row r="31" spans="1:21" s="4" customFormat="1" ht="58.5" customHeight="1">
      <c r="A31" s="118" t="s">
        <v>143</v>
      </c>
      <c r="B31" s="111" t="str">
        <f t="shared" si="0"/>
        <v>01</v>
      </c>
      <c r="C31" s="112" t="s">
        <v>14</v>
      </c>
      <c r="D31" s="113">
        <v>20</v>
      </c>
      <c r="E31" s="113">
        <v>4</v>
      </c>
      <c r="F31" s="112" t="s">
        <v>35</v>
      </c>
      <c r="G31" s="112" t="s">
        <v>75</v>
      </c>
      <c r="H31" s="112"/>
      <c r="I31" s="114">
        <f>I32</f>
        <v>47.4</v>
      </c>
      <c r="J31" s="114">
        <f>J32</f>
        <v>0</v>
      </c>
      <c r="K31" s="114">
        <f>K32</f>
        <v>0</v>
      </c>
      <c r="L31" s="31"/>
      <c r="M31" s="31"/>
      <c r="N31" s="46"/>
      <c r="O31" s="47"/>
      <c r="P31" s="25"/>
      <c r="Q31" s="25"/>
      <c r="R31" s="25"/>
      <c r="S31" s="25"/>
      <c r="T31" s="25"/>
      <c r="U31" s="26"/>
    </row>
    <row r="32" spans="1:21" s="4" customFormat="1" ht="20.25" customHeight="1">
      <c r="A32" s="146" t="s">
        <v>73</v>
      </c>
      <c r="B32" s="74" t="str">
        <f t="shared" si="0"/>
        <v>01</v>
      </c>
      <c r="C32" s="76" t="s">
        <v>14</v>
      </c>
      <c r="D32" s="75">
        <v>20</v>
      </c>
      <c r="E32" s="75">
        <v>4</v>
      </c>
      <c r="F32" s="72" t="s">
        <v>35</v>
      </c>
      <c r="G32" s="76" t="s">
        <v>75</v>
      </c>
      <c r="H32" s="72" t="s">
        <v>76</v>
      </c>
      <c r="I32" s="78">
        <v>47.4</v>
      </c>
      <c r="J32" s="78">
        <v>0</v>
      </c>
      <c r="K32" s="78">
        <v>0</v>
      </c>
      <c r="L32" s="31"/>
      <c r="M32" s="31"/>
      <c r="N32" s="46"/>
      <c r="O32" s="47"/>
      <c r="P32" s="25"/>
      <c r="Q32" s="25"/>
      <c r="R32" s="25"/>
      <c r="S32" s="25"/>
      <c r="T32" s="25"/>
      <c r="U32" s="26"/>
    </row>
    <row r="33" spans="1:21" s="4" customFormat="1" ht="59.25" customHeight="1">
      <c r="A33" s="118" t="s">
        <v>145</v>
      </c>
      <c r="B33" s="111" t="str">
        <f t="shared" si="0"/>
        <v>01</v>
      </c>
      <c r="C33" s="112" t="s">
        <v>14</v>
      </c>
      <c r="D33" s="113">
        <v>20</v>
      </c>
      <c r="E33" s="113">
        <v>4</v>
      </c>
      <c r="F33" s="112" t="s">
        <v>35</v>
      </c>
      <c r="G33" s="112" t="s">
        <v>77</v>
      </c>
      <c r="H33" s="112"/>
      <c r="I33" s="114">
        <f>I34</f>
        <v>129.19999999999999</v>
      </c>
      <c r="J33" s="114">
        <f>J34</f>
        <v>0</v>
      </c>
      <c r="K33" s="114">
        <f>K34</f>
        <v>0</v>
      </c>
      <c r="L33" s="31"/>
      <c r="M33" s="31"/>
      <c r="N33" s="46"/>
      <c r="O33" s="47"/>
      <c r="P33" s="25"/>
      <c r="Q33" s="25"/>
      <c r="R33" s="25"/>
      <c r="S33" s="25"/>
      <c r="T33" s="25"/>
      <c r="U33" s="26"/>
    </row>
    <row r="34" spans="1:21" s="4" customFormat="1" ht="19.5" customHeight="1">
      <c r="A34" s="127" t="s">
        <v>73</v>
      </c>
      <c r="B34" s="74" t="str">
        <f t="shared" si="0"/>
        <v>01</v>
      </c>
      <c r="C34" s="76" t="s">
        <v>14</v>
      </c>
      <c r="D34" s="75">
        <v>20</v>
      </c>
      <c r="E34" s="75">
        <v>4</v>
      </c>
      <c r="F34" s="72" t="s">
        <v>35</v>
      </c>
      <c r="G34" s="76" t="s">
        <v>77</v>
      </c>
      <c r="H34" s="72" t="s">
        <v>76</v>
      </c>
      <c r="I34" s="78">
        <v>129.19999999999999</v>
      </c>
      <c r="J34" s="78">
        <v>0</v>
      </c>
      <c r="K34" s="78">
        <v>0</v>
      </c>
      <c r="L34" s="31"/>
      <c r="M34" s="31"/>
      <c r="N34" s="46"/>
      <c r="O34" s="47"/>
      <c r="P34" s="25"/>
      <c r="Q34" s="25"/>
      <c r="R34" s="25"/>
      <c r="S34" s="25"/>
      <c r="T34" s="25"/>
      <c r="U34" s="26"/>
    </row>
    <row r="35" spans="1:21" s="4" customFormat="1" ht="82.5" hidden="1" customHeight="1">
      <c r="A35" s="83" t="s">
        <v>146</v>
      </c>
      <c r="B35" s="70" t="str">
        <f t="shared" si="0"/>
        <v>01</v>
      </c>
      <c r="C35" s="72" t="s">
        <v>14</v>
      </c>
      <c r="D35" s="71">
        <v>20</v>
      </c>
      <c r="E35" s="71">
        <v>4</v>
      </c>
      <c r="F35" s="72" t="s">
        <v>35</v>
      </c>
      <c r="G35" s="72" t="s">
        <v>88</v>
      </c>
      <c r="H35" s="72"/>
      <c r="I35" s="78">
        <f>I36</f>
        <v>0</v>
      </c>
      <c r="J35" s="78">
        <f>J36</f>
        <v>0</v>
      </c>
      <c r="K35" s="78">
        <f>K36</f>
        <v>0</v>
      </c>
      <c r="L35" s="31"/>
      <c r="M35" s="31"/>
      <c r="N35" s="46"/>
      <c r="O35" s="47"/>
      <c r="P35" s="25"/>
      <c r="Q35" s="25"/>
      <c r="R35" s="25"/>
      <c r="S35" s="25"/>
      <c r="T35" s="25"/>
      <c r="U35" s="26"/>
    </row>
    <row r="36" spans="1:21" s="4" customFormat="1" ht="14.25" hidden="1" customHeight="1">
      <c r="A36" s="147" t="s">
        <v>73</v>
      </c>
      <c r="B36" s="74" t="str">
        <f t="shared" si="0"/>
        <v>01</v>
      </c>
      <c r="C36" s="76" t="s">
        <v>14</v>
      </c>
      <c r="D36" s="75">
        <v>20</v>
      </c>
      <c r="E36" s="75">
        <v>4</v>
      </c>
      <c r="F36" s="72" t="s">
        <v>35</v>
      </c>
      <c r="G36" s="76" t="s">
        <v>88</v>
      </c>
      <c r="H36" s="72" t="s">
        <v>76</v>
      </c>
      <c r="I36" s="78">
        <v>0</v>
      </c>
      <c r="J36" s="78">
        <v>0</v>
      </c>
      <c r="K36" s="78">
        <v>0</v>
      </c>
      <c r="L36" s="31"/>
      <c r="M36" s="31"/>
      <c r="N36" s="46"/>
      <c r="O36" s="47"/>
      <c r="P36" s="25"/>
      <c r="Q36" s="25"/>
      <c r="R36" s="25"/>
      <c r="S36" s="25"/>
      <c r="T36" s="25"/>
      <c r="U36" s="26"/>
    </row>
    <row r="37" spans="1:21" s="4" customFormat="1" ht="51" customHeight="1">
      <c r="A37" s="106" t="s">
        <v>147</v>
      </c>
      <c r="B37" s="98" t="str">
        <f t="shared" si="0"/>
        <v>01</v>
      </c>
      <c r="C37" s="99" t="s">
        <v>78</v>
      </c>
      <c r="D37" s="119"/>
      <c r="E37" s="119"/>
      <c r="F37" s="119"/>
      <c r="G37" s="120"/>
      <c r="H37" s="119"/>
      <c r="I37" s="100">
        <f t="shared" ref="I37:K38" si="2">I38</f>
        <v>147.91</v>
      </c>
      <c r="J37" s="100">
        <f t="shared" si="2"/>
        <v>147.91</v>
      </c>
      <c r="K37" s="100">
        <f t="shared" si="2"/>
        <v>147.91</v>
      </c>
      <c r="L37" s="31"/>
      <c r="M37" s="31"/>
      <c r="N37" s="46"/>
      <c r="O37" s="47"/>
      <c r="P37" s="25"/>
      <c r="Q37" s="25"/>
      <c r="R37" s="25"/>
      <c r="S37" s="25"/>
      <c r="T37" s="25"/>
      <c r="U37" s="26"/>
    </row>
    <row r="38" spans="1:21" s="4" customFormat="1" ht="22.5" customHeight="1">
      <c r="A38" s="167" t="s">
        <v>185</v>
      </c>
      <c r="B38" s="65" t="s">
        <v>7</v>
      </c>
      <c r="C38" s="65" t="s">
        <v>78</v>
      </c>
      <c r="D38" s="61" t="s">
        <v>44</v>
      </c>
      <c r="E38" s="61" t="s">
        <v>41</v>
      </c>
      <c r="F38" s="61" t="s">
        <v>35</v>
      </c>
      <c r="G38" s="61" t="s">
        <v>42</v>
      </c>
      <c r="H38" s="61"/>
      <c r="I38" s="68">
        <f t="shared" si="2"/>
        <v>147.91</v>
      </c>
      <c r="J38" s="68">
        <f t="shared" si="2"/>
        <v>147.91</v>
      </c>
      <c r="K38" s="68">
        <f t="shared" si="2"/>
        <v>147.91</v>
      </c>
      <c r="L38" s="31"/>
      <c r="M38" s="31"/>
      <c r="N38" s="46"/>
      <c r="O38" s="47"/>
      <c r="P38" s="25"/>
      <c r="Q38" s="25"/>
      <c r="R38" s="25"/>
      <c r="S38" s="25"/>
      <c r="T38" s="25"/>
      <c r="U38" s="26"/>
    </row>
    <row r="39" spans="1:21" s="4" customFormat="1" ht="33.75" customHeight="1">
      <c r="A39" s="117" t="s">
        <v>144</v>
      </c>
      <c r="B39" s="77" t="str">
        <f t="shared" si="0"/>
        <v>01</v>
      </c>
      <c r="C39" s="61" t="s">
        <v>78</v>
      </c>
      <c r="D39" s="82">
        <v>20</v>
      </c>
      <c r="E39" s="82">
        <v>4</v>
      </c>
      <c r="F39" s="61" t="s">
        <v>35</v>
      </c>
      <c r="G39" s="61" t="s">
        <v>42</v>
      </c>
      <c r="H39" s="61"/>
      <c r="I39" s="68">
        <v>147.91</v>
      </c>
      <c r="J39" s="68">
        <v>147.91</v>
      </c>
      <c r="K39" s="68">
        <v>147.91</v>
      </c>
      <c r="L39" s="31"/>
      <c r="M39" s="31"/>
      <c r="N39" s="46"/>
      <c r="O39" s="47"/>
      <c r="P39" s="25"/>
      <c r="Q39" s="25"/>
      <c r="R39" s="25"/>
      <c r="S39" s="25"/>
      <c r="T39" s="25"/>
      <c r="U39" s="26"/>
    </row>
    <row r="40" spans="1:21" s="4" customFormat="1" ht="60" customHeight="1">
      <c r="A40" s="118" t="s">
        <v>148</v>
      </c>
      <c r="B40" s="111" t="str">
        <f t="shared" ref="B40:B70" si="3">B$12</f>
        <v>01</v>
      </c>
      <c r="C40" s="112" t="s">
        <v>78</v>
      </c>
      <c r="D40" s="113">
        <v>20</v>
      </c>
      <c r="E40" s="113">
        <v>4</v>
      </c>
      <c r="F40" s="112" t="s">
        <v>35</v>
      </c>
      <c r="G40" s="112" t="s">
        <v>79</v>
      </c>
      <c r="H40" s="112"/>
      <c r="I40" s="114">
        <v>147.91</v>
      </c>
      <c r="J40" s="114">
        <v>147.91</v>
      </c>
      <c r="K40" s="114">
        <v>147.91</v>
      </c>
      <c r="L40" s="31"/>
      <c r="M40" s="31"/>
      <c r="N40" s="46"/>
      <c r="O40" s="47"/>
      <c r="P40" s="25"/>
      <c r="Q40" s="25"/>
      <c r="R40" s="25"/>
      <c r="S40" s="25"/>
      <c r="T40" s="25"/>
      <c r="U40" s="26"/>
    </row>
    <row r="41" spans="1:21" s="4" customFormat="1" ht="17.25" customHeight="1">
      <c r="A41" s="127" t="s">
        <v>73</v>
      </c>
      <c r="B41" s="74" t="str">
        <f t="shared" si="3"/>
        <v>01</v>
      </c>
      <c r="C41" s="76" t="s">
        <v>78</v>
      </c>
      <c r="D41" s="75">
        <v>20</v>
      </c>
      <c r="E41" s="75">
        <v>4</v>
      </c>
      <c r="F41" s="72" t="s">
        <v>35</v>
      </c>
      <c r="G41" s="76" t="s">
        <v>79</v>
      </c>
      <c r="H41" s="72" t="s">
        <v>76</v>
      </c>
      <c r="I41" s="78">
        <v>147.91</v>
      </c>
      <c r="J41" s="78">
        <v>147.91</v>
      </c>
      <c r="K41" s="78">
        <v>147.91</v>
      </c>
      <c r="L41" s="31"/>
      <c r="M41" s="31"/>
      <c r="N41" s="46"/>
      <c r="O41" s="47"/>
      <c r="P41" s="25"/>
      <c r="Q41" s="25"/>
      <c r="R41" s="25"/>
      <c r="S41" s="25"/>
      <c r="T41" s="25"/>
      <c r="U41" s="26"/>
    </row>
    <row r="42" spans="1:21" s="4" customFormat="1" ht="14.25" hidden="1" customHeight="1">
      <c r="A42" s="148" t="s">
        <v>93</v>
      </c>
      <c r="B42" s="67" t="str">
        <f t="shared" ref="B42:B49" si="4">B$12</f>
        <v>01</v>
      </c>
      <c r="C42" s="61" t="s">
        <v>12</v>
      </c>
      <c r="D42" s="75"/>
      <c r="E42" s="75"/>
      <c r="F42" s="72"/>
      <c r="G42" s="76"/>
      <c r="H42" s="61"/>
      <c r="I42" s="68">
        <f t="shared" ref="I42:K45" si="5">I43</f>
        <v>0</v>
      </c>
      <c r="J42" s="68">
        <f t="shared" si="5"/>
        <v>0</v>
      </c>
      <c r="K42" s="68">
        <f t="shared" si="5"/>
        <v>0</v>
      </c>
      <c r="L42" s="31"/>
      <c r="M42" s="31"/>
      <c r="N42" s="46"/>
      <c r="O42" s="47"/>
      <c r="P42" s="25"/>
      <c r="Q42" s="25"/>
      <c r="R42" s="25"/>
      <c r="S42" s="25"/>
      <c r="T42" s="25"/>
      <c r="U42" s="26"/>
    </row>
    <row r="43" spans="1:21" s="4" customFormat="1" ht="14.25" hidden="1" customHeight="1">
      <c r="A43" s="148" t="s">
        <v>89</v>
      </c>
      <c r="B43" s="77" t="str">
        <f t="shared" si="4"/>
        <v>01</v>
      </c>
      <c r="C43" s="61" t="s">
        <v>12</v>
      </c>
      <c r="D43" s="82">
        <v>20</v>
      </c>
      <c r="E43" s="82">
        <v>3</v>
      </c>
      <c r="F43" s="61" t="s">
        <v>35</v>
      </c>
      <c r="G43" s="61" t="s">
        <v>42</v>
      </c>
      <c r="H43" s="61"/>
      <c r="I43" s="68">
        <f t="shared" si="5"/>
        <v>0</v>
      </c>
      <c r="J43" s="68">
        <f t="shared" si="5"/>
        <v>0</v>
      </c>
      <c r="K43" s="68">
        <f t="shared" si="5"/>
        <v>0</v>
      </c>
      <c r="L43" s="31"/>
      <c r="M43" s="31"/>
      <c r="N43" s="46"/>
      <c r="O43" s="47"/>
      <c r="P43" s="25"/>
      <c r="Q43" s="25"/>
      <c r="R43" s="25"/>
      <c r="S43" s="25"/>
      <c r="T43" s="25"/>
      <c r="U43" s="26"/>
    </row>
    <row r="44" spans="1:21" s="4" customFormat="1" ht="30.75" hidden="1" customHeight="1">
      <c r="A44" s="79" t="s">
        <v>149</v>
      </c>
      <c r="B44" s="70" t="str">
        <f t="shared" si="4"/>
        <v>01</v>
      </c>
      <c r="C44" s="72" t="s">
        <v>12</v>
      </c>
      <c r="D44" s="75">
        <v>20</v>
      </c>
      <c r="E44" s="75">
        <v>3</v>
      </c>
      <c r="F44" s="72" t="s">
        <v>35</v>
      </c>
      <c r="G44" s="76" t="s">
        <v>90</v>
      </c>
      <c r="H44" s="61"/>
      <c r="I44" s="78">
        <f t="shared" si="5"/>
        <v>0</v>
      </c>
      <c r="J44" s="78">
        <f t="shared" si="5"/>
        <v>0</v>
      </c>
      <c r="K44" s="78">
        <f t="shared" si="5"/>
        <v>0</v>
      </c>
      <c r="L44" s="31"/>
      <c r="M44" s="31"/>
      <c r="N44" s="46"/>
      <c r="O44" s="47"/>
      <c r="P44" s="25"/>
      <c r="Q44" s="25"/>
      <c r="R44" s="25"/>
      <c r="S44" s="25"/>
      <c r="T44" s="25"/>
      <c r="U44" s="26"/>
    </row>
    <row r="45" spans="1:21" s="4" customFormat="1" ht="14.25" hidden="1" customHeight="1">
      <c r="A45" s="83" t="s">
        <v>48</v>
      </c>
      <c r="B45" s="70" t="str">
        <f t="shared" si="4"/>
        <v>01</v>
      </c>
      <c r="C45" s="72" t="s">
        <v>12</v>
      </c>
      <c r="D45" s="75">
        <v>20</v>
      </c>
      <c r="E45" s="75">
        <v>3</v>
      </c>
      <c r="F45" s="72" t="s">
        <v>35</v>
      </c>
      <c r="G45" s="76" t="s">
        <v>90</v>
      </c>
      <c r="H45" s="72" t="s">
        <v>106</v>
      </c>
      <c r="I45" s="78">
        <f t="shared" si="5"/>
        <v>0</v>
      </c>
      <c r="J45" s="78">
        <f t="shared" si="5"/>
        <v>0</v>
      </c>
      <c r="K45" s="78">
        <f t="shared" si="5"/>
        <v>0</v>
      </c>
      <c r="L45" s="31"/>
      <c r="M45" s="31"/>
      <c r="N45" s="46"/>
      <c r="O45" s="47"/>
      <c r="P45" s="25"/>
      <c r="Q45" s="25"/>
      <c r="R45" s="25"/>
      <c r="S45" s="25"/>
      <c r="T45" s="25"/>
      <c r="U45" s="26"/>
    </row>
    <row r="46" spans="1:21" s="4" customFormat="1" ht="14.25" hidden="1" customHeight="1">
      <c r="A46" s="83" t="s">
        <v>115</v>
      </c>
      <c r="B46" s="70" t="str">
        <f t="shared" si="4"/>
        <v>01</v>
      </c>
      <c r="C46" s="72" t="s">
        <v>12</v>
      </c>
      <c r="D46" s="75">
        <v>20</v>
      </c>
      <c r="E46" s="75">
        <v>3</v>
      </c>
      <c r="F46" s="72" t="s">
        <v>35</v>
      </c>
      <c r="G46" s="76" t="s">
        <v>90</v>
      </c>
      <c r="H46" s="72" t="s">
        <v>114</v>
      </c>
      <c r="I46" s="78">
        <v>0</v>
      </c>
      <c r="J46" s="78">
        <v>0</v>
      </c>
      <c r="K46" s="68">
        <v>0</v>
      </c>
      <c r="L46" s="31"/>
      <c r="M46" s="31"/>
      <c r="N46" s="46"/>
      <c r="O46" s="47"/>
      <c r="P46" s="25"/>
      <c r="Q46" s="25"/>
      <c r="R46" s="25"/>
      <c r="S46" s="25"/>
      <c r="T46" s="25"/>
      <c r="U46" s="26"/>
    </row>
    <row r="47" spans="1:21" s="4" customFormat="1" ht="18" customHeight="1">
      <c r="A47" s="149" t="s">
        <v>178</v>
      </c>
      <c r="B47" s="98" t="str">
        <f t="shared" si="4"/>
        <v>01</v>
      </c>
      <c r="C47" s="121" t="s">
        <v>12</v>
      </c>
      <c r="D47" s="122"/>
      <c r="E47" s="122"/>
      <c r="F47" s="119"/>
      <c r="G47" s="120"/>
      <c r="H47" s="119"/>
      <c r="I47" s="100">
        <f>I48</f>
        <v>0</v>
      </c>
      <c r="J47" s="100">
        <f>J48</f>
        <v>107.2</v>
      </c>
      <c r="K47" s="100">
        <f>K48</f>
        <v>0</v>
      </c>
      <c r="L47" s="31"/>
      <c r="M47" s="31"/>
      <c r="N47" s="46"/>
      <c r="O47" s="47"/>
      <c r="P47" s="25"/>
      <c r="Q47" s="25"/>
      <c r="R47" s="25"/>
      <c r="S47" s="25"/>
      <c r="T47" s="25"/>
      <c r="U47" s="26"/>
    </row>
    <row r="48" spans="1:21" s="4" customFormat="1" ht="21" customHeight="1">
      <c r="A48" s="167" t="s">
        <v>185</v>
      </c>
      <c r="B48" s="65" t="s">
        <v>7</v>
      </c>
      <c r="C48" s="61" t="s">
        <v>12</v>
      </c>
      <c r="D48" s="82">
        <v>20</v>
      </c>
      <c r="E48" s="82">
        <v>0</v>
      </c>
      <c r="F48" s="61" t="s">
        <v>35</v>
      </c>
      <c r="G48" s="61" t="s">
        <v>42</v>
      </c>
      <c r="H48" s="61"/>
      <c r="I48" s="68">
        <f>I49</f>
        <v>0</v>
      </c>
      <c r="J48" s="68">
        <f t="shared" ref="J48:K50" si="6">J49</f>
        <v>107.2</v>
      </c>
      <c r="K48" s="68">
        <f t="shared" si="6"/>
        <v>0</v>
      </c>
      <c r="L48" s="31"/>
      <c r="M48" s="31"/>
      <c r="N48" s="46"/>
      <c r="O48" s="47"/>
      <c r="P48" s="25"/>
      <c r="Q48" s="25"/>
      <c r="R48" s="25"/>
      <c r="S48" s="25"/>
      <c r="T48" s="25"/>
      <c r="U48" s="26"/>
    </row>
    <row r="49" spans="1:21" s="4" customFormat="1" ht="14.25" customHeight="1">
      <c r="A49" s="150" t="s">
        <v>89</v>
      </c>
      <c r="B49" s="67" t="str">
        <f t="shared" si="4"/>
        <v>01</v>
      </c>
      <c r="C49" s="61" t="s">
        <v>12</v>
      </c>
      <c r="D49" s="82">
        <v>20</v>
      </c>
      <c r="E49" s="82">
        <v>3</v>
      </c>
      <c r="F49" s="61" t="s">
        <v>35</v>
      </c>
      <c r="G49" s="61" t="s">
        <v>42</v>
      </c>
      <c r="H49" s="72"/>
      <c r="I49" s="68">
        <f>I50</f>
        <v>0</v>
      </c>
      <c r="J49" s="68">
        <f t="shared" si="6"/>
        <v>107.2</v>
      </c>
      <c r="K49" s="68">
        <f t="shared" si="6"/>
        <v>0</v>
      </c>
      <c r="L49" s="31"/>
      <c r="M49" s="31"/>
      <c r="N49" s="46"/>
      <c r="O49" s="47"/>
      <c r="P49" s="25"/>
      <c r="Q49" s="25"/>
      <c r="R49" s="25"/>
      <c r="S49" s="25"/>
      <c r="T49" s="25"/>
      <c r="U49" s="26"/>
    </row>
    <row r="50" spans="1:21" s="4" customFormat="1" ht="19.5" customHeight="1">
      <c r="A50" s="128" t="s">
        <v>187</v>
      </c>
      <c r="B50" s="111" t="str">
        <f>B$12</f>
        <v>01</v>
      </c>
      <c r="C50" s="112" t="s">
        <v>12</v>
      </c>
      <c r="D50" s="113">
        <v>20</v>
      </c>
      <c r="E50" s="113">
        <v>3</v>
      </c>
      <c r="F50" s="112" t="s">
        <v>35</v>
      </c>
      <c r="G50" s="112" t="s">
        <v>179</v>
      </c>
      <c r="H50" s="112"/>
      <c r="I50" s="114">
        <f>I51</f>
        <v>0</v>
      </c>
      <c r="J50" s="114">
        <f t="shared" si="6"/>
        <v>107.2</v>
      </c>
      <c r="K50" s="114">
        <f t="shared" si="6"/>
        <v>0</v>
      </c>
      <c r="L50" s="31"/>
      <c r="M50" s="31"/>
      <c r="N50" s="46"/>
      <c r="O50" s="47"/>
      <c r="P50" s="25"/>
      <c r="Q50" s="25"/>
      <c r="R50" s="25"/>
      <c r="S50" s="25"/>
      <c r="T50" s="25"/>
      <c r="U50" s="26"/>
    </row>
    <row r="51" spans="1:21" s="4" customFormat="1" ht="20.25" customHeight="1">
      <c r="A51" s="170" t="s">
        <v>188</v>
      </c>
      <c r="B51" s="70" t="str">
        <f>B$12</f>
        <v>01</v>
      </c>
      <c r="C51" s="72" t="s">
        <v>12</v>
      </c>
      <c r="D51" s="75">
        <v>20</v>
      </c>
      <c r="E51" s="75">
        <v>3</v>
      </c>
      <c r="F51" s="72" t="s">
        <v>35</v>
      </c>
      <c r="G51" s="76" t="s">
        <v>179</v>
      </c>
      <c r="H51" s="72" t="s">
        <v>114</v>
      </c>
      <c r="I51" s="78">
        <v>0</v>
      </c>
      <c r="J51" s="78">
        <v>107.2</v>
      </c>
      <c r="K51" s="78">
        <v>0</v>
      </c>
      <c r="L51" s="31"/>
      <c r="M51" s="31"/>
      <c r="N51" s="46"/>
      <c r="O51" s="47"/>
      <c r="P51" s="25"/>
      <c r="Q51" s="25"/>
      <c r="R51" s="25"/>
      <c r="S51" s="25"/>
      <c r="T51" s="25"/>
      <c r="U51" s="26"/>
    </row>
    <row r="52" spans="1:21" s="4" customFormat="1" ht="14.45" customHeight="1">
      <c r="A52" s="149" t="s">
        <v>25</v>
      </c>
      <c r="B52" s="124" t="str">
        <f t="shared" si="3"/>
        <v>01</v>
      </c>
      <c r="C52" s="121" t="s">
        <v>23</v>
      </c>
      <c r="D52" s="121"/>
      <c r="E52" s="121"/>
      <c r="F52" s="121"/>
      <c r="G52" s="125"/>
      <c r="H52" s="120"/>
      <c r="I52" s="100">
        <f t="shared" ref="I52:K54" si="7">I53</f>
        <v>3</v>
      </c>
      <c r="J52" s="100">
        <f t="shared" si="7"/>
        <v>3</v>
      </c>
      <c r="K52" s="100">
        <f t="shared" si="7"/>
        <v>3</v>
      </c>
      <c r="L52" s="31"/>
      <c r="M52" s="31"/>
      <c r="N52" s="46"/>
      <c r="O52" s="47"/>
      <c r="P52" s="25"/>
      <c r="Q52" s="25"/>
      <c r="R52" s="25"/>
      <c r="S52" s="25"/>
      <c r="T52" s="25"/>
      <c r="U52" s="26"/>
    </row>
    <row r="53" spans="1:21" s="4" customFormat="1" ht="19.5" customHeight="1">
      <c r="A53" s="167" t="s">
        <v>185</v>
      </c>
      <c r="B53" s="61" t="s">
        <v>7</v>
      </c>
      <c r="C53" s="61" t="s">
        <v>23</v>
      </c>
      <c r="D53" s="61" t="s">
        <v>44</v>
      </c>
      <c r="E53" s="61" t="s">
        <v>41</v>
      </c>
      <c r="F53" s="61" t="s">
        <v>35</v>
      </c>
      <c r="G53" s="61" t="s">
        <v>42</v>
      </c>
      <c r="H53" s="61"/>
      <c r="I53" s="68">
        <f t="shared" si="7"/>
        <v>3</v>
      </c>
      <c r="J53" s="68">
        <f t="shared" si="7"/>
        <v>3</v>
      </c>
      <c r="K53" s="68">
        <f t="shared" si="7"/>
        <v>3</v>
      </c>
      <c r="L53" s="31"/>
      <c r="M53" s="31"/>
      <c r="N53" s="46"/>
      <c r="O53" s="47"/>
      <c r="P53" s="25"/>
      <c r="Q53" s="25"/>
      <c r="R53" s="25"/>
      <c r="S53" s="25"/>
      <c r="T53" s="25"/>
      <c r="U53" s="26"/>
    </row>
    <row r="54" spans="1:21" s="4" customFormat="1" ht="14.45" customHeight="1">
      <c r="A54" s="148" t="s">
        <v>66</v>
      </c>
      <c r="B54" s="77" t="str">
        <f t="shared" si="3"/>
        <v>01</v>
      </c>
      <c r="C54" s="61" t="s">
        <v>23</v>
      </c>
      <c r="D54" s="61" t="s">
        <v>44</v>
      </c>
      <c r="E54" s="61" t="s">
        <v>67</v>
      </c>
      <c r="F54" s="61" t="s">
        <v>35</v>
      </c>
      <c r="G54" s="61" t="s">
        <v>42</v>
      </c>
      <c r="H54" s="61"/>
      <c r="I54" s="68">
        <f t="shared" si="7"/>
        <v>3</v>
      </c>
      <c r="J54" s="68">
        <f t="shared" si="7"/>
        <v>3</v>
      </c>
      <c r="K54" s="68">
        <f t="shared" si="7"/>
        <v>3</v>
      </c>
      <c r="L54" s="31"/>
      <c r="M54" s="31"/>
      <c r="N54" s="46"/>
      <c r="O54" s="47"/>
      <c r="P54" s="25"/>
      <c r="Q54" s="25"/>
      <c r="R54" s="25"/>
      <c r="S54" s="25"/>
      <c r="T54" s="25"/>
      <c r="U54" s="26"/>
    </row>
    <row r="55" spans="1:21" s="4" customFormat="1" ht="14.45" customHeight="1">
      <c r="A55" s="128" t="s">
        <v>49</v>
      </c>
      <c r="B55" s="101" t="str">
        <f t="shared" si="3"/>
        <v>01</v>
      </c>
      <c r="C55" s="103" t="s">
        <v>23</v>
      </c>
      <c r="D55" s="103" t="s">
        <v>44</v>
      </c>
      <c r="E55" s="103" t="s">
        <v>67</v>
      </c>
      <c r="F55" s="103" t="s">
        <v>35</v>
      </c>
      <c r="G55" s="103" t="s">
        <v>47</v>
      </c>
      <c r="H55" s="103"/>
      <c r="I55" s="105">
        <f>I56</f>
        <v>3</v>
      </c>
      <c r="J55" s="105">
        <f>J56</f>
        <v>3</v>
      </c>
      <c r="K55" s="126">
        <v>3</v>
      </c>
      <c r="L55" s="31"/>
      <c r="M55" s="31"/>
      <c r="N55" s="46"/>
      <c r="O55" s="47"/>
      <c r="P55" s="25"/>
      <c r="Q55" s="25"/>
      <c r="R55" s="25"/>
      <c r="S55" s="25"/>
      <c r="T55" s="25"/>
      <c r="U55" s="26"/>
    </row>
    <row r="56" spans="1:21" s="4" customFormat="1" ht="17.25" customHeight="1">
      <c r="A56" s="127" t="s">
        <v>69</v>
      </c>
      <c r="B56" s="74" t="str">
        <f t="shared" si="3"/>
        <v>01</v>
      </c>
      <c r="C56" s="76" t="s">
        <v>23</v>
      </c>
      <c r="D56" s="76" t="s">
        <v>44</v>
      </c>
      <c r="E56" s="76" t="s">
        <v>67</v>
      </c>
      <c r="F56" s="76" t="s">
        <v>35</v>
      </c>
      <c r="G56" s="76" t="s">
        <v>47</v>
      </c>
      <c r="H56" s="72" t="s">
        <v>70</v>
      </c>
      <c r="I56" s="78">
        <v>3</v>
      </c>
      <c r="J56" s="78">
        <v>3</v>
      </c>
      <c r="K56" s="84">
        <v>3</v>
      </c>
      <c r="L56" s="31"/>
      <c r="M56" s="31"/>
      <c r="N56" s="46"/>
      <c r="O56" s="47"/>
      <c r="P56" s="25"/>
      <c r="Q56" s="25"/>
      <c r="R56" s="25"/>
      <c r="S56" s="25"/>
      <c r="T56" s="25"/>
      <c r="U56" s="26"/>
    </row>
    <row r="57" spans="1:21" ht="17.25" customHeight="1">
      <c r="A57" s="151" t="s">
        <v>18</v>
      </c>
      <c r="B57" s="98" t="str">
        <f t="shared" si="3"/>
        <v>01</v>
      </c>
      <c r="C57" s="99" t="s">
        <v>24</v>
      </c>
      <c r="D57" s="99"/>
      <c r="E57" s="99"/>
      <c r="F57" s="99"/>
      <c r="G57" s="120"/>
      <c r="H57" s="120"/>
      <c r="I57" s="100">
        <f>I58</f>
        <v>273.52130999999997</v>
      </c>
      <c r="J57" s="100">
        <f t="shared" ref="I57:K58" si="8">J58</f>
        <v>435</v>
      </c>
      <c r="K57" s="100">
        <f t="shared" si="8"/>
        <v>810</v>
      </c>
      <c r="L57" s="14" t="e">
        <f>#REF!+#REF!+#REF!+#REF!+#REF!+#REF!+#REF!</f>
        <v>#REF!</v>
      </c>
      <c r="M57" s="14" t="e">
        <f>#REF!+#REF!+#REF!+#REF!+#REF!+#REF!+#REF!</f>
        <v>#REF!</v>
      </c>
      <c r="N57" s="44"/>
      <c r="O57" s="45"/>
      <c r="P57" s="13"/>
      <c r="Q57" s="13"/>
      <c r="R57" s="13"/>
      <c r="S57" s="13"/>
      <c r="T57" s="13"/>
      <c r="U57" s="18"/>
    </row>
    <row r="58" spans="1:21" ht="17.25" customHeight="1">
      <c r="A58" s="167" t="s">
        <v>185</v>
      </c>
      <c r="B58" s="65" t="s">
        <v>7</v>
      </c>
      <c r="C58" s="65" t="s">
        <v>24</v>
      </c>
      <c r="D58" s="65" t="s">
        <v>44</v>
      </c>
      <c r="E58" s="65" t="s">
        <v>41</v>
      </c>
      <c r="F58" s="65" t="s">
        <v>35</v>
      </c>
      <c r="G58" s="61" t="s">
        <v>42</v>
      </c>
      <c r="H58" s="61"/>
      <c r="I58" s="68">
        <f t="shared" si="8"/>
        <v>273.52130999999997</v>
      </c>
      <c r="J58" s="68">
        <f t="shared" si="8"/>
        <v>435</v>
      </c>
      <c r="K58" s="68">
        <f t="shared" si="8"/>
        <v>810</v>
      </c>
      <c r="L58" s="14"/>
      <c r="M58" s="14"/>
      <c r="N58" s="44"/>
      <c r="O58" s="45"/>
      <c r="P58" s="13"/>
      <c r="Q58" s="13"/>
      <c r="R58" s="13"/>
      <c r="S58" s="13"/>
      <c r="T58" s="13"/>
      <c r="U58" s="18"/>
    </row>
    <row r="59" spans="1:21" ht="18" customHeight="1">
      <c r="A59" s="150" t="s">
        <v>66</v>
      </c>
      <c r="B59" s="77" t="str">
        <f t="shared" si="3"/>
        <v>01</v>
      </c>
      <c r="C59" s="61" t="s">
        <v>24</v>
      </c>
      <c r="D59" s="61" t="s">
        <v>44</v>
      </c>
      <c r="E59" s="61" t="s">
        <v>67</v>
      </c>
      <c r="F59" s="61" t="s">
        <v>35</v>
      </c>
      <c r="G59" s="61" t="s">
        <v>42</v>
      </c>
      <c r="H59" s="61"/>
      <c r="I59" s="68">
        <f>I67+I69+I62+I65+I60</f>
        <v>273.52130999999997</v>
      </c>
      <c r="J59" s="68">
        <f>J67+J69</f>
        <v>435</v>
      </c>
      <c r="K59" s="68">
        <f>K67+K69</f>
        <v>810</v>
      </c>
      <c r="L59" s="14"/>
      <c r="M59" s="14"/>
      <c r="N59" s="44"/>
      <c r="O59" s="45"/>
      <c r="P59" s="13"/>
      <c r="Q59" s="13"/>
      <c r="R59" s="13"/>
      <c r="S59" s="13"/>
      <c r="T59" s="13"/>
      <c r="U59" s="18"/>
    </row>
    <row r="60" spans="1:21" ht="38.25" customHeight="1">
      <c r="A60" s="195" t="s">
        <v>211</v>
      </c>
      <c r="B60" s="111" t="str">
        <f t="shared" si="3"/>
        <v>01</v>
      </c>
      <c r="C60" s="112" t="s">
        <v>24</v>
      </c>
      <c r="D60" s="112" t="s">
        <v>44</v>
      </c>
      <c r="E60" s="112" t="s">
        <v>67</v>
      </c>
      <c r="F60" s="112" t="s">
        <v>35</v>
      </c>
      <c r="G60" s="186" t="s">
        <v>110</v>
      </c>
      <c r="H60" s="61"/>
      <c r="I60" s="198">
        <v>13.5</v>
      </c>
      <c r="J60" s="198">
        <v>0</v>
      </c>
      <c r="K60" s="198">
        <v>0</v>
      </c>
      <c r="L60" s="14"/>
      <c r="M60" s="14"/>
      <c r="N60" s="44"/>
      <c r="O60" s="45"/>
      <c r="P60" s="13"/>
      <c r="Q60" s="13"/>
      <c r="R60" s="13"/>
      <c r="S60" s="13"/>
      <c r="T60" s="13"/>
      <c r="U60" s="18"/>
    </row>
    <row r="61" spans="1:21" ht="33.75" customHeight="1">
      <c r="A61" s="116" t="s">
        <v>94</v>
      </c>
      <c r="B61" s="70" t="str">
        <f t="shared" si="3"/>
        <v>01</v>
      </c>
      <c r="C61" s="72" t="s">
        <v>24</v>
      </c>
      <c r="D61" s="72" t="s">
        <v>44</v>
      </c>
      <c r="E61" s="72" t="s">
        <v>67</v>
      </c>
      <c r="F61" s="72" t="s">
        <v>35</v>
      </c>
      <c r="G61" s="72" t="s">
        <v>110</v>
      </c>
      <c r="H61" s="72" t="s">
        <v>68</v>
      </c>
      <c r="I61" s="78">
        <v>13.5</v>
      </c>
      <c r="J61" s="78">
        <v>0</v>
      </c>
      <c r="K61" s="78">
        <v>0</v>
      </c>
      <c r="L61" s="14"/>
      <c r="M61" s="14"/>
      <c r="N61" s="44"/>
      <c r="O61" s="45"/>
      <c r="P61" s="13"/>
      <c r="Q61" s="13"/>
      <c r="R61" s="13"/>
      <c r="S61" s="13"/>
      <c r="T61" s="13"/>
      <c r="U61" s="18"/>
    </row>
    <row r="62" spans="1:21" ht="18" customHeight="1">
      <c r="A62" s="128" t="s">
        <v>80</v>
      </c>
      <c r="B62" s="111" t="str">
        <f t="shared" si="3"/>
        <v>01</v>
      </c>
      <c r="C62" s="112" t="s">
        <v>24</v>
      </c>
      <c r="D62" s="112" t="s">
        <v>44</v>
      </c>
      <c r="E62" s="112" t="s">
        <v>67</v>
      </c>
      <c r="F62" s="112" t="s">
        <v>35</v>
      </c>
      <c r="G62" s="112" t="s">
        <v>81</v>
      </c>
      <c r="H62" s="61"/>
      <c r="I62" s="198">
        <f>I63+I64</f>
        <v>173.02131</v>
      </c>
      <c r="J62" s="198">
        <f>J63</f>
        <v>0</v>
      </c>
      <c r="K62" s="198">
        <f>K63</f>
        <v>0</v>
      </c>
      <c r="L62" s="14"/>
      <c r="M62" s="14"/>
      <c r="N62" s="44"/>
      <c r="O62" s="45"/>
      <c r="P62" s="13"/>
      <c r="Q62" s="13"/>
      <c r="R62" s="13"/>
      <c r="S62" s="13"/>
      <c r="T62" s="13"/>
      <c r="U62" s="18"/>
    </row>
    <row r="63" spans="1:21" ht="35.25" customHeight="1">
      <c r="A63" s="116" t="s">
        <v>94</v>
      </c>
      <c r="B63" s="70" t="str">
        <f t="shared" si="3"/>
        <v>01</v>
      </c>
      <c r="C63" s="72" t="s">
        <v>24</v>
      </c>
      <c r="D63" s="72" t="s">
        <v>44</v>
      </c>
      <c r="E63" s="72" t="s">
        <v>67</v>
      </c>
      <c r="F63" s="72" t="s">
        <v>35</v>
      </c>
      <c r="G63" s="72" t="s">
        <v>81</v>
      </c>
      <c r="H63" s="72" t="s">
        <v>68</v>
      </c>
      <c r="I63" s="68">
        <v>77.902299999999997</v>
      </c>
      <c r="J63" s="68">
        <v>0</v>
      </c>
      <c r="K63" s="68">
        <v>0</v>
      </c>
      <c r="L63" s="14"/>
      <c r="M63" s="14"/>
      <c r="N63" s="44"/>
      <c r="O63" s="45"/>
      <c r="P63" s="13"/>
      <c r="Q63" s="13"/>
      <c r="R63" s="13"/>
      <c r="S63" s="13"/>
      <c r="T63" s="13"/>
      <c r="U63" s="18"/>
    </row>
    <row r="64" spans="1:21" ht="19.5" customHeight="1">
      <c r="A64" s="116" t="s">
        <v>216</v>
      </c>
      <c r="B64" s="70" t="str">
        <f t="shared" si="3"/>
        <v>01</v>
      </c>
      <c r="C64" s="72" t="s">
        <v>24</v>
      </c>
      <c r="D64" s="72" t="s">
        <v>44</v>
      </c>
      <c r="E64" s="72" t="s">
        <v>67</v>
      </c>
      <c r="F64" s="72" t="s">
        <v>35</v>
      </c>
      <c r="G64" s="72" t="s">
        <v>81</v>
      </c>
      <c r="H64" s="72" t="s">
        <v>215</v>
      </c>
      <c r="I64" s="68">
        <v>95.119010000000003</v>
      </c>
      <c r="J64" s="68">
        <v>0</v>
      </c>
      <c r="K64" s="68">
        <v>0</v>
      </c>
      <c r="L64" s="14"/>
      <c r="M64" s="14"/>
      <c r="N64" s="44"/>
      <c r="O64" s="45"/>
      <c r="P64" s="13"/>
      <c r="Q64" s="13"/>
      <c r="R64" s="13"/>
      <c r="S64" s="13"/>
      <c r="T64" s="13"/>
      <c r="U64" s="18"/>
    </row>
    <row r="65" spans="1:21" ht="19.5" customHeight="1">
      <c r="A65" s="195" t="s">
        <v>218</v>
      </c>
      <c r="B65" s="111" t="str">
        <f t="shared" si="3"/>
        <v>01</v>
      </c>
      <c r="C65" s="112" t="s">
        <v>24</v>
      </c>
      <c r="D65" s="112" t="s">
        <v>44</v>
      </c>
      <c r="E65" s="112" t="s">
        <v>67</v>
      </c>
      <c r="F65" s="112" t="s">
        <v>35</v>
      </c>
      <c r="G65" s="186" t="s">
        <v>217</v>
      </c>
      <c r="H65" s="72"/>
      <c r="I65" s="198">
        <v>45</v>
      </c>
      <c r="J65" s="198">
        <v>0</v>
      </c>
      <c r="K65" s="198">
        <v>0</v>
      </c>
      <c r="L65" s="14"/>
      <c r="M65" s="14"/>
      <c r="N65" s="44"/>
      <c r="O65" s="45"/>
      <c r="P65" s="13"/>
      <c r="Q65" s="13"/>
      <c r="R65" s="13"/>
      <c r="S65" s="13"/>
      <c r="T65" s="13"/>
      <c r="U65" s="18"/>
    </row>
    <row r="66" spans="1:21" ht="32.25" customHeight="1">
      <c r="A66" s="116" t="s">
        <v>94</v>
      </c>
      <c r="B66" s="70" t="str">
        <f t="shared" si="3"/>
        <v>01</v>
      </c>
      <c r="C66" s="72" t="s">
        <v>24</v>
      </c>
      <c r="D66" s="72" t="s">
        <v>44</v>
      </c>
      <c r="E66" s="72" t="s">
        <v>67</v>
      </c>
      <c r="F66" s="72" t="s">
        <v>35</v>
      </c>
      <c r="G66" s="72" t="s">
        <v>217</v>
      </c>
      <c r="H66" s="72" t="s">
        <v>68</v>
      </c>
      <c r="I66" s="68">
        <v>45</v>
      </c>
      <c r="J66" s="68">
        <v>0</v>
      </c>
      <c r="K66" s="68">
        <v>0</v>
      </c>
      <c r="L66" s="14"/>
      <c r="M66" s="14"/>
      <c r="N66" s="44"/>
      <c r="O66" s="45"/>
      <c r="P66" s="13"/>
      <c r="Q66" s="13"/>
      <c r="R66" s="13"/>
      <c r="S66" s="13"/>
      <c r="T66" s="13"/>
      <c r="U66" s="18"/>
    </row>
    <row r="67" spans="1:21" ht="15.75" customHeight="1">
      <c r="A67" s="128" t="s">
        <v>219</v>
      </c>
      <c r="B67" s="111" t="str">
        <f t="shared" si="3"/>
        <v>01</v>
      </c>
      <c r="C67" s="112" t="s">
        <v>24</v>
      </c>
      <c r="D67" s="112" t="s">
        <v>44</v>
      </c>
      <c r="E67" s="112" t="s">
        <v>67</v>
      </c>
      <c r="F67" s="112" t="s">
        <v>35</v>
      </c>
      <c r="G67" s="112" t="s">
        <v>180</v>
      </c>
      <c r="H67" s="112"/>
      <c r="I67" s="114">
        <f>I68</f>
        <v>42</v>
      </c>
      <c r="J67" s="114">
        <f>J68</f>
        <v>42</v>
      </c>
      <c r="K67" s="114">
        <f>K68</f>
        <v>42</v>
      </c>
      <c r="L67" s="14"/>
      <c r="M67" s="14"/>
      <c r="N67" s="44"/>
      <c r="O67" s="45"/>
      <c r="P67" s="13"/>
      <c r="Q67" s="13"/>
      <c r="R67" s="13"/>
      <c r="S67" s="13"/>
      <c r="T67" s="13"/>
      <c r="U67" s="18"/>
    </row>
    <row r="68" spans="1:21" ht="18" customHeight="1">
      <c r="A68" s="127" t="s">
        <v>107</v>
      </c>
      <c r="B68" s="74" t="str">
        <f t="shared" si="3"/>
        <v>01</v>
      </c>
      <c r="C68" s="76" t="s">
        <v>24</v>
      </c>
      <c r="D68" s="76" t="s">
        <v>44</v>
      </c>
      <c r="E68" s="76" t="s">
        <v>67</v>
      </c>
      <c r="F68" s="76" t="s">
        <v>35</v>
      </c>
      <c r="G68" s="72" t="s">
        <v>180</v>
      </c>
      <c r="H68" s="72" t="s">
        <v>108</v>
      </c>
      <c r="I68" s="78">
        <v>42</v>
      </c>
      <c r="J68" s="78">
        <v>42</v>
      </c>
      <c r="K68" s="78">
        <v>42</v>
      </c>
      <c r="L68" s="14"/>
      <c r="M68" s="14"/>
      <c r="N68" s="44"/>
      <c r="O68" s="45"/>
      <c r="P68" s="13"/>
      <c r="Q68" s="13"/>
      <c r="R68" s="13"/>
      <c r="S68" s="13"/>
      <c r="T68" s="13"/>
      <c r="U68" s="18"/>
    </row>
    <row r="69" spans="1:21" ht="20.25" customHeight="1">
      <c r="A69" s="128" t="s">
        <v>91</v>
      </c>
      <c r="B69" s="111" t="str">
        <f t="shared" si="3"/>
        <v>01</v>
      </c>
      <c r="C69" s="112" t="s">
        <v>24</v>
      </c>
      <c r="D69" s="112" t="s">
        <v>44</v>
      </c>
      <c r="E69" s="112" t="s">
        <v>67</v>
      </c>
      <c r="F69" s="112" t="s">
        <v>35</v>
      </c>
      <c r="G69" s="112" t="s">
        <v>92</v>
      </c>
      <c r="H69" s="112"/>
      <c r="I69" s="114">
        <f>I70</f>
        <v>0</v>
      </c>
      <c r="J69" s="114">
        <f>J70</f>
        <v>393</v>
      </c>
      <c r="K69" s="114">
        <f>K70</f>
        <v>768</v>
      </c>
      <c r="L69" s="30"/>
      <c r="M69" s="30"/>
      <c r="N69" s="44"/>
      <c r="O69" s="45"/>
      <c r="P69" s="13"/>
      <c r="Q69" s="13"/>
      <c r="R69" s="13"/>
      <c r="S69" s="13"/>
      <c r="T69" s="13"/>
      <c r="U69" s="18"/>
    </row>
    <row r="70" spans="1:21" ht="21" customHeight="1">
      <c r="A70" s="127" t="s">
        <v>69</v>
      </c>
      <c r="B70" s="74" t="str">
        <f t="shared" si="3"/>
        <v>01</v>
      </c>
      <c r="C70" s="76" t="s">
        <v>24</v>
      </c>
      <c r="D70" s="76" t="s">
        <v>44</v>
      </c>
      <c r="E70" s="76" t="s">
        <v>67</v>
      </c>
      <c r="F70" s="76" t="s">
        <v>35</v>
      </c>
      <c r="G70" s="76" t="s">
        <v>92</v>
      </c>
      <c r="H70" s="72" t="s">
        <v>70</v>
      </c>
      <c r="I70" s="73">
        <v>0</v>
      </c>
      <c r="J70" s="78">
        <v>393</v>
      </c>
      <c r="K70" s="78">
        <v>768</v>
      </c>
      <c r="L70" s="12" t="e">
        <f>#REF!</f>
        <v>#REF!</v>
      </c>
      <c r="M70" s="12" t="e">
        <f>#REF!</f>
        <v>#REF!</v>
      </c>
      <c r="N70" s="44"/>
      <c r="O70" s="45"/>
      <c r="P70" s="13"/>
      <c r="Q70" s="13"/>
      <c r="R70" s="13"/>
      <c r="S70" s="13"/>
      <c r="T70" s="13"/>
      <c r="U70" s="18"/>
    </row>
    <row r="71" spans="1:21" ht="17.25" customHeight="1">
      <c r="A71" s="157" t="s">
        <v>15</v>
      </c>
      <c r="B71" s="158" t="s">
        <v>8</v>
      </c>
      <c r="C71" s="158"/>
      <c r="D71" s="158"/>
      <c r="E71" s="158"/>
      <c r="F71" s="158"/>
      <c r="G71" s="158"/>
      <c r="H71" s="158"/>
      <c r="I71" s="159">
        <f>I72</f>
        <v>249.8</v>
      </c>
      <c r="J71" s="159">
        <f>J72</f>
        <v>245.5</v>
      </c>
      <c r="K71" s="159">
        <f>K72</f>
        <v>253.9</v>
      </c>
      <c r="L71" s="29"/>
      <c r="M71" s="29"/>
      <c r="N71" s="58"/>
      <c r="O71" s="22"/>
      <c r="P71" s="22"/>
      <c r="Q71" s="22"/>
      <c r="R71" s="22"/>
      <c r="S71" s="22"/>
      <c r="T71" s="22"/>
      <c r="U71" s="18"/>
    </row>
    <row r="72" spans="1:21" ht="18.75" customHeight="1">
      <c r="A72" s="149" t="s">
        <v>16</v>
      </c>
      <c r="B72" s="121" t="s">
        <v>8</v>
      </c>
      <c r="C72" s="121" t="s">
        <v>9</v>
      </c>
      <c r="D72" s="120"/>
      <c r="E72" s="120"/>
      <c r="F72" s="120"/>
      <c r="G72" s="120"/>
      <c r="H72" s="120"/>
      <c r="I72" s="100">
        <f>I73</f>
        <v>249.8</v>
      </c>
      <c r="J72" s="100">
        <f t="shared" ref="I72:K74" si="9">J73</f>
        <v>245.5</v>
      </c>
      <c r="K72" s="100">
        <f t="shared" si="9"/>
        <v>253.9</v>
      </c>
      <c r="L72" s="29"/>
      <c r="M72" s="29"/>
      <c r="N72" s="42"/>
      <c r="O72" s="43"/>
      <c r="P72" s="22"/>
      <c r="Q72" s="22"/>
      <c r="R72" s="22"/>
      <c r="S72" s="22"/>
      <c r="T72" s="22"/>
      <c r="U72" s="18"/>
    </row>
    <row r="73" spans="1:21" ht="18" customHeight="1">
      <c r="A73" s="167" t="s">
        <v>185</v>
      </c>
      <c r="B73" s="61" t="s">
        <v>8</v>
      </c>
      <c r="C73" s="61" t="s">
        <v>9</v>
      </c>
      <c r="D73" s="61" t="s">
        <v>44</v>
      </c>
      <c r="E73" s="61" t="s">
        <v>41</v>
      </c>
      <c r="F73" s="61" t="s">
        <v>35</v>
      </c>
      <c r="G73" s="61" t="s">
        <v>42</v>
      </c>
      <c r="H73" s="61"/>
      <c r="I73" s="68">
        <f>I74</f>
        <v>249.8</v>
      </c>
      <c r="J73" s="68">
        <f>J74</f>
        <v>245.5</v>
      </c>
      <c r="K73" s="68">
        <f>K74</f>
        <v>253.9</v>
      </c>
      <c r="L73" s="29"/>
      <c r="M73" s="29"/>
      <c r="N73" s="42"/>
      <c r="O73" s="43"/>
      <c r="P73" s="22"/>
      <c r="Q73" s="22"/>
      <c r="R73" s="22"/>
      <c r="S73" s="22"/>
      <c r="T73" s="22"/>
      <c r="U73" s="18"/>
    </row>
    <row r="74" spans="1:21" ht="15" customHeight="1">
      <c r="A74" s="150" t="s">
        <v>66</v>
      </c>
      <c r="B74" s="61" t="s">
        <v>8</v>
      </c>
      <c r="C74" s="61" t="s">
        <v>9</v>
      </c>
      <c r="D74" s="61" t="s">
        <v>44</v>
      </c>
      <c r="E74" s="61" t="s">
        <v>67</v>
      </c>
      <c r="F74" s="61" t="s">
        <v>35</v>
      </c>
      <c r="G74" s="61" t="s">
        <v>42</v>
      </c>
      <c r="H74" s="61"/>
      <c r="I74" s="68">
        <f t="shared" si="9"/>
        <v>249.8</v>
      </c>
      <c r="J74" s="68">
        <f t="shared" si="9"/>
        <v>245.5</v>
      </c>
      <c r="K74" s="68">
        <f t="shared" si="9"/>
        <v>253.9</v>
      </c>
      <c r="L74" s="29"/>
      <c r="M74" s="29"/>
      <c r="N74" s="42"/>
      <c r="O74" s="43"/>
      <c r="P74" s="22"/>
      <c r="Q74" s="22"/>
      <c r="R74" s="22"/>
      <c r="S74" s="22"/>
      <c r="T74" s="22"/>
      <c r="U74" s="18"/>
    </row>
    <row r="75" spans="1:21" ht="29.25" customHeight="1">
      <c r="A75" s="118" t="s">
        <v>151</v>
      </c>
      <c r="B75" s="112" t="s">
        <v>8</v>
      </c>
      <c r="C75" s="112" t="s">
        <v>9</v>
      </c>
      <c r="D75" s="112" t="s">
        <v>44</v>
      </c>
      <c r="E75" s="112" t="s">
        <v>67</v>
      </c>
      <c r="F75" s="112" t="s">
        <v>35</v>
      </c>
      <c r="G75" s="112" t="s">
        <v>50</v>
      </c>
      <c r="H75" s="112"/>
      <c r="I75" s="114">
        <f>I76+I77</f>
        <v>249.8</v>
      </c>
      <c r="J75" s="114">
        <f>J76+J77</f>
        <v>245.5</v>
      </c>
      <c r="K75" s="114">
        <f>K76+K77</f>
        <v>253.9</v>
      </c>
      <c r="L75" s="29"/>
      <c r="M75" s="29"/>
      <c r="N75" s="42"/>
      <c r="O75" s="43"/>
      <c r="P75" s="22"/>
      <c r="Q75" s="22"/>
      <c r="R75" s="22"/>
      <c r="S75" s="22"/>
      <c r="T75" s="22"/>
      <c r="U75" s="18"/>
    </row>
    <row r="76" spans="1:21" ht="30.75" customHeight="1">
      <c r="A76" s="116" t="s">
        <v>140</v>
      </c>
      <c r="B76" s="76" t="s">
        <v>8</v>
      </c>
      <c r="C76" s="76" t="s">
        <v>9</v>
      </c>
      <c r="D76" s="76" t="s">
        <v>44</v>
      </c>
      <c r="E76" s="76" t="s">
        <v>67</v>
      </c>
      <c r="F76" s="76" t="s">
        <v>35</v>
      </c>
      <c r="G76" s="76" t="s">
        <v>50</v>
      </c>
      <c r="H76" s="72" t="s">
        <v>40</v>
      </c>
      <c r="I76" s="78">
        <v>229.5</v>
      </c>
      <c r="J76" s="78">
        <v>221.48599999999999</v>
      </c>
      <c r="K76" s="78">
        <v>226.548</v>
      </c>
      <c r="L76" s="29"/>
      <c r="M76" s="29"/>
      <c r="N76" s="42"/>
      <c r="O76" s="43"/>
      <c r="P76" s="22"/>
      <c r="Q76" s="22"/>
      <c r="R76" s="22"/>
      <c r="S76" s="22"/>
      <c r="T76" s="22"/>
      <c r="U76" s="18"/>
    </row>
    <row r="77" spans="1:21" ht="30.75" customHeight="1">
      <c r="A77" s="116" t="s">
        <v>94</v>
      </c>
      <c r="B77" s="76" t="s">
        <v>8</v>
      </c>
      <c r="C77" s="76" t="s">
        <v>9</v>
      </c>
      <c r="D77" s="76" t="s">
        <v>44</v>
      </c>
      <c r="E77" s="76" t="s">
        <v>67</v>
      </c>
      <c r="F77" s="76" t="s">
        <v>35</v>
      </c>
      <c r="G77" s="76" t="s">
        <v>50</v>
      </c>
      <c r="H77" s="72" t="s">
        <v>68</v>
      </c>
      <c r="I77" s="78">
        <v>20.3</v>
      </c>
      <c r="J77" s="78">
        <v>24.013999999999999</v>
      </c>
      <c r="K77" s="78">
        <v>27.352</v>
      </c>
      <c r="L77" s="29"/>
      <c r="M77" s="29"/>
      <c r="N77" s="42"/>
      <c r="O77" s="43"/>
      <c r="P77" s="22"/>
      <c r="Q77" s="22"/>
      <c r="R77" s="22"/>
      <c r="S77" s="22"/>
      <c r="T77" s="22"/>
      <c r="U77" s="18"/>
    </row>
    <row r="78" spans="1:21" s="3" customFormat="1" ht="32.25" customHeight="1">
      <c r="A78" s="160" t="s">
        <v>152</v>
      </c>
      <c r="B78" s="143" t="s">
        <v>9</v>
      </c>
      <c r="C78" s="143"/>
      <c r="D78" s="143"/>
      <c r="E78" s="143"/>
      <c r="F78" s="143"/>
      <c r="G78" s="143"/>
      <c r="H78" s="143"/>
      <c r="I78" s="144">
        <f>I84</f>
        <v>177.6</v>
      </c>
      <c r="J78" s="144">
        <f>J84</f>
        <v>177.6</v>
      </c>
      <c r="K78" s="144">
        <f>K84</f>
        <v>177.6</v>
      </c>
      <c r="L78" s="14" t="e">
        <f>#REF!+#REF!+L84+#REF!</f>
        <v>#REF!</v>
      </c>
      <c r="M78" s="14" t="e">
        <f>#REF!+#REF!+M84+#REF!</f>
        <v>#REF!</v>
      </c>
      <c r="N78" s="57"/>
      <c r="O78" s="13"/>
      <c r="P78" s="13"/>
      <c r="Q78" s="13"/>
      <c r="R78" s="13"/>
      <c r="S78" s="13"/>
      <c r="T78" s="13"/>
      <c r="U78" s="27"/>
    </row>
    <row r="79" spans="1:21" s="3" customFormat="1" ht="1.5" customHeight="1">
      <c r="A79" s="152" t="s">
        <v>167</v>
      </c>
      <c r="B79" s="65" t="s">
        <v>9</v>
      </c>
      <c r="C79" s="65" t="s">
        <v>27</v>
      </c>
      <c r="D79" s="65"/>
      <c r="E79" s="65"/>
      <c r="F79" s="65"/>
      <c r="G79" s="65"/>
      <c r="H79" s="65"/>
      <c r="I79" s="68">
        <f>I80</f>
        <v>0</v>
      </c>
      <c r="J79" s="68">
        <f>J80</f>
        <v>0</v>
      </c>
      <c r="K79" s="68">
        <f>K80</f>
        <v>0</v>
      </c>
      <c r="L79" s="14"/>
      <c r="M79" s="14"/>
      <c r="N79" s="44"/>
      <c r="O79" s="45"/>
      <c r="P79" s="13"/>
      <c r="Q79" s="13"/>
      <c r="R79" s="13"/>
      <c r="S79" s="13"/>
      <c r="T79" s="13"/>
      <c r="U79" s="27"/>
    </row>
    <row r="80" spans="1:21" s="3" customFormat="1" ht="14.25" hidden="1" customHeight="1">
      <c r="A80" s="153" t="s">
        <v>66</v>
      </c>
      <c r="B80" s="72" t="s">
        <v>9</v>
      </c>
      <c r="C80" s="72" t="s">
        <v>27</v>
      </c>
      <c r="D80" s="76" t="s">
        <v>44</v>
      </c>
      <c r="E80" s="76" t="s">
        <v>67</v>
      </c>
      <c r="F80" s="76" t="s">
        <v>35</v>
      </c>
      <c r="G80" s="76" t="s">
        <v>42</v>
      </c>
      <c r="H80" s="65"/>
      <c r="I80" s="78">
        <v>0</v>
      </c>
      <c r="J80" s="78">
        <f t="shared" ref="J80:K82" si="10">J81</f>
        <v>0</v>
      </c>
      <c r="K80" s="78">
        <f t="shared" si="10"/>
        <v>0</v>
      </c>
      <c r="L80" s="14"/>
      <c r="M80" s="14"/>
      <c r="N80" s="44"/>
      <c r="O80" s="45"/>
      <c r="P80" s="13"/>
      <c r="Q80" s="13"/>
      <c r="R80" s="13"/>
      <c r="S80" s="13"/>
      <c r="T80" s="13"/>
      <c r="U80" s="27"/>
    </row>
    <row r="81" spans="1:21" s="3" customFormat="1" ht="49.5" hidden="1" customHeight="1">
      <c r="A81" s="83" t="s">
        <v>153</v>
      </c>
      <c r="B81" s="72" t="s">
        <v>9</v>
      </c>
      <c r="C81" s="72" t="s">
        <v>27</v>
      </c>
      <c r="D81" s="72" t="s">
        <v>44</v>
      </c>
      <c r="E81" s="72" t="s">
        <v>67</v>
      </c>
      <c r="F81" s="72" t="s">
        <v>35</v>
      </c>
      <c r="G81" s="72" t="s">
        <v>109</v>
      </c>
      <c r="H81" s="61"/>
      <c r="I81" s="78">
        <v>0</v>
      </c>
      <c r="J81" s="78">
        <f t="shared" si="10"/>
        <v>0</v>
      </c>
      <c r="K81" s="78">
        <f t="shared" si="10"/>
        <v>0</v>
      </c>
      <c r="L81" s="14"/>
      <c r="M81" s="14"/>
      <c r="N81" s="44"/>
      <c r="O81" s="45"/>
      <c r="P81" s="13"/>
      <c r="Q81" s="13"/>
      <c r="R81" s="13"/>
      <c r="S81" s="13"/>
      <c r="T81" s="13"/>
      <c r="U81" s="27"/>
    </row>
    <row r="82" spans="1:21" s="3" customFormat="1" ht="34.5" hidden="1" customHeight="1">
      <c r="A82" s="83" t="s">
        <v>150</v>
      </c>
      <c r="B82" s="72" t="s">
        <v>9</v>
      </c>
      <c r="C82" s="72" t="s">
        <v>27</v>
      </c>
      <c r="D82" s="76" t="s">
        <v>44</v>
      </c>
      <c r="E82" s="76" t="s">
        <v>67</v>
      </c>
      <c r="F82" s="76" t="s">
        <v>35</v>
      </c>
      <c r="G82" s="76" t="s">
        <v>109</v>
      </c>
      <c r="H82" s="72" t="s">
        <v>43</v>
      </c>
      <c r="I82" s="78">
        <v>0</v>
      </c>
      <c r="J82" s="78">
        <f t="shared" si="10"/>
        <v>0</v>
      </c>
      <c r="K82" s="78">
        <f t="shared" si="10"/>
        <v>0</v>
      </c>
      <c r="L82" s="14"/>
      <c r="M82" s="14"/>
      <c r="N82" s="44"/>
      <c r="O82" s="45"/>
      <c r="P82" s="13"/>
      <c r="Q82" s="13"/>
      <c r="R82" s="13"/>
      <c r="S82" s="13"/>
      <c r="T82" s="13"/>
      <c r="U82" s="27"/>
    </row>
    <row r="83" spans="1:21" s="3" customFormat="1" ht="33" hidden="1" customHeight="1">
      <c r="A83" s="79" t="s">
        <v>94</v>
      </c>
      <c r="B83" s="72" t="s">
        <v>9</v>
      </c>
      <c r="C83" s="72" t="s">
        <v>27</v>
      </c>
      <c r="D83" s="76" t="s">
        <v>44</v>
      </c>
      <c r="E83" s="76" t="s">
        <v>67</v>
      </c>
      <c r="F83" s="76" t="s">
        <v>35</v>
      </c>
      <c r="G83" s="76" t="s">
        <v>109</v>
      </c>
      <c r="H83" s="72" t="s">
        <v>68</v>
      </c>
      <c r="I83" s="78">
        <v>0</v>
      </c>
      <c r="J83" s="78">
        <v>0</v>
      </c>
      <c r="K83" s="78">
        <v>0</v>
      </c>
      <c r="L83" s="14"/>
      <c r="M83" s="14"/>
      <c r="N83" s="44"/>
      <c r="O83" s="45"/>
      <c r="P83" s="13"/>
      <c r="Q83" s="13"/>
      <c r="R83" s="13"/>
      <c r="S83" s="13"/>
      <c r="T83" s="13"/>
      <c r="U83" s="27"/>
    </row>
    <row r="84" spans="1:21" ht="54" customHeight="1">
      <c r="A84" s="129" t="s">
        <v>169</v>
      </c>
      <c r="B84" s="98" t="str">
        <f>B$78</f>
        <v>03</v>
      </c>
      <c r="C84" s="99" t="s">
        <v>11</v>
      </c>
      <c r="D84" s="120"/>
      <c r="E84" s="120"/>
      <c r="F84" s="120"/>
      <c r="G84" s="120"/>
      <c r="H84" s="99"/>
      <c r="I84" s="100">
        <f t="shared" ref="I84:K87" si="11">I85</f>
        <v>177.6</v>
      </c>
      <c r="J84" s="100">
        <f t="shared" si="11"/>
        <v>177.6</v>
      </c>
      <c r="K84" s="100">
        <f t="shared" si="11"/>
        <v>177.6</v>
      </c>
      <c r="L84" s="14" t="e">
        <f>#REF!+#REF!+#REF!</f>
        <v>#REF!</v>
      </c>
      <c r="M84" s="14" t="e">
        <f>#REF!+#REF!+#REF!</f>
        <v>#REF!</v>
      </c>
      <c r="N84" s="44"/>
      <c r="O84" s="45"/>
      <c r="P84" s="13"/>
      <c r="Q84" s="13"/>
      <c r="R84" s="13"/>
      <c r="S84" s="13"/>
      <c r="T84" s="13"/>
      <c r="U84" s="18"/>
    </row>
    <row r="85" spans="1:21" ht="21.75" customHeight="1">
      <c r="A85" s="167" t="s">
        <v>185</v>
      </c>
      <c r="B85" s="61" t="s">
        <v>9</v>
      </c>
      <c r="C85" s="61" t="s">
        <v>11</v>
      </c>
      <c r="D85" s="61" t="s">
        <v>44</v>
      </c>
      <c r="E85" s="61" t="s">
        <v>41</v>
      </c>
      <c r="F85" s="61" t="s">
        <v>35</v>
      </c>
      <c r="G85" s="61" t="s">
        <v>42</v>
      </c>
      <c r="H85" s="61"/>
      <c r="I85" s="68">
        <f t="shared" si="11"/>
        <v>177.6</v>
      </c>
      <c r="J85" s="68">
        <f t="shared" si="11"/>
        <v>177.6</v>
      </c>
      <c r="K85" s="68">
        <f t="shared" si="11"/>
        <v>177.6</v>
      </c>
      <c r="L85" s="14"/>
      <c r="M85" s="14"/>
      <c r="N85" s="44"/>
      <c r="O85" s="45"/>
      <c r="P85" s="13"/>
      <c r="Q85" s="13"/>
      <c r="R85" s="13"/>
      <c r="S85" s="13"/>
      <c r="T85" s="13"/>
      <c r="U85" s="18"/>
    </row>
    <row r="86" spans="1:21" ht="14.45" customHeight="1">
      <c r="A86" s="148" t="s">
        <v>66</v>
      </c>
      <c r="B86" s="77" t="str">
        <f>B$78</f>
        <v>03</v>
      </c>
      <c r="C86" s="61" t="s">
        <v>11</v>
      </c>
      <c r="D86" s="61" t="s">
        <v>44</v>
      </c>
      <c r="E86" s="61" t="s">
        <v>67</v>
      </c>
      <c r="F86" s="61" t="s">
        <v>35</v>
      </c>
      <c r="G86" s="61" t="s">
        <v>42</v>
      </c>
      <c r="H86" s="61"/>
      <c r="I86" s="68">
        <f t="shared" si="11"/>
        <v>177.6</v>
      </c>
      <c r="J86" s="68">
        <f t="shared" si="11"/>
        <v>177.6</v>
      </c>
      <c r="K86" s="68">
        <f t="shared" si="11"/>
        <v>177.6</v>
      </c>
      <c r="L86" s="14"/>
      <c r="M86" s="14"/>
      <c r="N86" s="44"/>
      <c r="O86" s="45"/>
      <c r="P86" s="13"/>
      <c r="Q86" s="13"/>
      <c r="R86" s="13"/>
      <c r="S86" s="13"/>
      <c r="T86" s="13"/>
      <c r="U86" s="18"/>
    </row>
    <row r="87" spans="1:21" ht="14.25" customHeight="1">
      <c r="A87" s="145" t="s">
        <v>154</v>
      </c>
      <c r="B87" s="101" t="str">
        <f>B$78</f>
        <v>03</v>
      </c>
      <c r="C87" s="101" t="str">
        <f>C84</f>
        <v>10</v>
      </c>
      <c r="D87" s="103">
        <v>20</v>
      </c>
      <c r="E87" s="103" t="s">
        <v>67</v>
      </c>
      <c r="F87" s="103" t="s">
        <v>35</v>
      </c>
      <c r="G87" s="103" t="s">
        <v>51</v>
      </c>
      <c r="H87" s="104"/>
      <c r="I87" s="105">
        <f t="shared" si="11"/>
        <v>177.6</v>
      </c>
      <c r="J87" s="105">
        <f t="shared" si="11"/>
        <v>177.6</v>
      </c>
      <c r="K87" s="105">
        <f t="shared" si="11"/>
        <v>177.6</v>
      </c>
      <c r="L87" s="12" t="e">
        <f>#REF!</f>
        <v>#REF!</v>
      </c>
      <c r="M87" s="12" t="e">
        <f>#REF!</f>
        <v>#REF!</v>
      </c>
      <c r="N87" s="42"/>
      <c r="O87" s="43"/>
      <c r="P87" s="22"/>
      <c r="Q87" s="22"/>
      <c r="R87" s="22"/>
      <c r="S87" s="22"/>
      <c r="T87" s="22"/>
      <c r="U87" s="18"/>
    </row>
    <row r="88" spans="1:21" ht="35.25" customHeight="1">
      <c r="A88" s="110" t="s">
        <v>94</v>
      </c>
      <c r="B88" s="74" t="str">
        <f>B$78</f>
        <v>03</v>
      </c>
      <c r="C88" s="76" t="s">
        <v>11</v>
      </c>
      <c r="D88" s="76">
        <v>20</v>
      </c>
      <c r="E88" s="76" t="s">
        <v>67</v>
      </c>
      <c r="F88" s="76" t="s">
        <v>35</v>
      </c>
      <c r="G88" s="76" t="s">
        <v>51</v>
      </c>
      <c r="H88" s="72" t="s">
        <v>68</v>
      </c>
      <c r="I88" s="78">
        <v>177.6</v>
      </c>
      <c r="J88" s="78">
        <v>177.6</v>
      </c>
      <c r="K88" s="78">
        <v>177.6</v>
      </c>
      <c r="N88" s="42"/>
      <c r="O88" s="43"/>
      <c r="P88" s="22"/>
      <c r="Q88" s="22"/>
      <c r="R88" s="22"/>
      <c r="S88" s="22"/>
      <c r="T88" s="22"/>
      <c r="U88" s="18"/>
    </row>
    <row r="89" spans="1:21" ht="19.5" customHeight="1">
      <c r="A89" s="161" t="s">
        <v>26</v>
      </c>
      <c r="B89" s="158" t="s">
        <v>14</v>
      </c>
      <c r="C89" s="162"/>
      <c r="D89" s="162"/>
      <c r="E89" s="162"/>
      <c r="F89" s="162"/>
      <c r="G89" s="162"/>
      <c r="H89" s="163"/>
      <c r="I89" s="159">
        <f>I90</f>
        <v>9502.5846300000012</v>
      </c>
      <c r="J89" s="159">
        <f>J90</f>
        <v>4529.3</v>
      </c>
      <c r="K89" s="159">
        <f>K90</f>
        <v>4560.8</v>
      </c>
      <c r="L89" s="29"/>
      <c r="M89" s="29"/>
      <c r="N89" s="58"/>
      <c r="O89" s="22"/>
      <c r="P89" s="22"/>
      <c r="Q89" s="22"/>
      <c r="R89" s="22"/>
      <c r="S89" s="22"/>
      <c r="T89" s="22"/>
      <c r="U89" s="18"/>
    </row>
    <row r="90" spans="1:21" ht="20.25" customHeight="1">
      <c r="A90" s="154" t="s">
        <v>155</v>
      </c>
      <c r="B90" s="99" t="s">
        <v>14</v>
      </c>
      <c r="C90" s="99" t="s">
        <v>27</v>
      </c>
      <c r="D90" s="99"/>
      <c r="E90" s="99"/>
      <c r="F90" s="99"/>
      <c r="G90" s="125"/>
      <c r="H90" s="119"/>
      <c r="I90" s="100">
        <f>I91+I111</f>
        <v>9502.5846300000012</v>
      </c>
      <c r="J90" s="100">
        <f>J91+J111</f>
        <v>4529.3</v>
      </c>
      <c r="K90" s="100">
        <f>K91+K111</f>
        <v>4560.8</v>
      </c>
      <c r="L90" s="29"/>
      <c r="M90" s="29"/>
      <c r="N90" s="42"/>
      <c r="O90" s="43"/>
      <c r="P90" s="22"/>
      <c r="Q90" s="22"/>
      <c r="R90" s="22"/>
      <c r="S90" s="22"/>
      <c r="T90" s="22"/>
      <c r="U90" s="18"/>
    </row>
    <row r="91" spans="1:21" ht="49.5" customHeight="1">
      <c r="A91" s="117" t="s">
        <v>170</v>
      </c>
      <c r="B91" s="61" t="s">
        <v>14</v>
      </c>
      <c r="C91" s="61" t="s">
        <v>27</v>
      </c>
      <c r="D91" s="61" t="s">
        <v>7</v>
      </c>
      <c r="E91" s="61" t="s">
        <v>41</v>
      </c>
      <c r="F91" s="61" t="s">
        <v>35</v>
      </c>
      <c r="G91" s="61" t="s">
        <v>42</v>
      </c>
      <c r="H91" s="72"/>
      <c r="I91" s="68">
        <f>I92</f>
        <v>9502.5846300000012</v>
      </c>
      <c r="J91" s="68">
        <f>J92</f>
        <v>4529.3</v>
      </c>
      <c r="K91" s="171">
        <f>K92</f>
        <v>0</v>
      </c>
      <c r="L91" s="29"/>
      <c r="M91" s="29"/>
      <c r="N91" s="42"/>
      <c r="O91" s="43"/>
      <c r="P91" s="22"/>
      <c r="Q91" s="22"/>
      <c r="R91" s="22"/>
      <c r="S91" s="22"/>
      <c r="T91" s="22"/>
      <c r="U91" s="18"/>
    </row>
    <row r="92" spans="1:21" ht="63" customHeight="1">
      <c r="A92" s="117" t="s">
        <v>171</v>
      </c>
      <c r="B92" s="61" t="s">
        <v>14</v>
      </c>
      <c r="C92" s="61" t="s">
        <v>27</v>
      </c>
      <c r="D92" s="61" t="s">
        <v>7</v>
      </c>
      <c r="E92" s="61" t="s">
        <v>41</v>
      </c>
      <c r="F92" s="61" t="s">
        <v>7</v>
      </c>
      <c r="G92" s="61" t="s">
        <v>42</v>
      </c>
      <c r="H92" s="61"/>
      <c r="I92" s="68">
        <f>I93+I96+I98+I101+I104+I108</f>
        <v>9502.5846300000012</v>
      </c>
      <c r="J92" s="68">
        <f>J93+J96+J98+J101</f>
        <v>4529.3</v>
      </c>
      <c r="K92" s="171">
        <f>K93+K96+K98+K101</f>
        <v>0</v>
      </c>
      <c r="L92" s="29"/>
      <c r="M92" s="29"/>
      <c r="N92" s="42"/>
      <c r="O92" s="43"/>
      <c r="P92" s="22"/>
      <c r="Q92" s="22"/>
      <c r="R92" s="22"/>
      <c r="S92" s="22"/>
      <c r="T92" s="22"/>
      <c r="U92" s="18"/>
    </row>
    <row r="93" spans="1:21" ht="27" customHeight="1">
      <c r="A93" s="118" t="s">
        <v>156</v>
      </c>
      <c r="B93" s="112" t="s">
        <v>14</v>
      </c>
      <c r="C93" s="112" t="s">
        <v>27</v>
      </c>
      <c r="D93" s="112" t="s">
        <v>7</v>
      </c>
      <c r="E93" s="112" t="s">
        <v>41</v>
      </c>
      <c r="F93" s="112" t="s">
        <v>7</v>
      </c>
      <c r="G93" s="112" t="s">
        <v>52</v>
      </c>
      <c r="H93" s="112"/>
      <c r="I93" s="114">
        <f>I94</f>
        <v>940.38463000000002</v>
      </c>
      <c r="J93" s="114">
        <f>J94</f>
        <v>800</v>
      </c>
      <c r="K93" s="172">
        <f>K94</f>
        <v>0</v>
      </c>
      <c r="L93" s="29"/>
      <c r="M93" s="29"/>
      <c r="N93" s="42"/>
      <c r="O93" s="43"/>
      <c r="P93" s="22"/>
      <c r="Q93" s="22"/>
      <c r="R93" s="22"/>
      <c r="S93" s="22"/>
      <c r="T93" s="22"/>
      <c r="U93" s="18"/>
    </row>
    <row r="94" spans="1:21" ht="32.25" customHeight="1">
      <c r="A94" s="116" t="s">
        <v>94</v>
      </c>
      <c r="B94" s="72" t="s">
        <v>14</v>
      </c>
      <c r="C94" s="72" t="s">
        <v>27</v>
      </c>
      <c r="D94" s="72" t="s">
        <v>7</v>
      </c>
      <c r="E94" s="72" t="s">
        <v>41</v>
      </c>
      <c r="F94" s="72" t="s">
        <v>7</v>
      </c>
      <c r="G94" s="76" t="s">
        <v>52</v>
      </c>
      <c r="H94" s="72" t="s">
        <v>68</v>
      </c>
      <c r="I94" s="78">
        <v>940.38463000000002</v>
      </c>
      <c r="J94" s="78">
        <v>800</v>
      </c>
      <c r="K94" s="80">
        <v>0</v>
      </c>
      <c r="L94" s="29"/>
      <c r="M94" s="29"/>
      <c r="N94" s="42"/>
      <c r="O94" s="43"/>
      <c r="P94" s="22"/>
      <c r="Q94" s="22"/>
      <c r="R94" s="22"/>
      <c r="S94" s="22"/>
      <c r="T94" s="22"/>
      <c r="U94" s="18"/>
    </row>
    <row r="95" spans="1:21" ht="47.25" hidden="1" customHeight="1">
      <c r="A95" s="123" t="s">
        <v>157</v>
      </c>
      <c r="B95" s="61" t="s">
        <v>14</v>
      </c>
      <c r="C95" s="61" t="s">
        <v>27</v>
      </c>
      <c r="D95" s="61" t="s">
        <v>7</v>
      </c>
      <c r="E95" s="61" t="s">
        <v>41</v>
      </c>
      <c r="F95" s="61" t="s">
        <v>8</v>
      </c>
      <c r="G95" s="61" t="s">
        <v>42</v>
      </c>
      <c r="H95" s="61"/>
      <c r="I95" s="68"/>
      <c r="J95" s="68">
        <v>0</v>
      </c>
      <c r="K95" s="171">
        <v>0</v>
      </c>
      <c r="L95" s="29"/>
      <c r="M95" s="29"/>
      <c r="N95" s="42"/>
      <c r="O95" s="43"/>
      <c r="P95" s="22"/>
      <c r="Q95" s="22"/>
      <c r="R95" s="22"/>
      <c r="S95" s="22"/>
      <c r="T95" s="22"/>
      <c r="U95" s="18"/>
    </row>
    <row r="96" spans="1:21" ht="39" customHeight="1">
      <c r="A96" s="118" t="s">
        <v>157</v>
      </c>
      <c r="B96" s="112" t="s">
        <v>14</v>
      </c>
      <c r="C96" s="112" t="s">
        <v>27</v>
      </c>
      <c r="D96" s="112" t="s">
        <v>7</v>
      </c>
      <c r="E96" s="112" t="s">
        <v>41</v>
      </c>
      <c r="F96" s="112" t="s">
        <v>7</v>
      </c>
      <c r="G96" s="112" t="s">
        <v>53</v>
      </c>
      <c r="H96" s="112"/>
      <c r="I96" s="114">
        <f>I97</f>
        <v>309.94544000000002</v>
      </c>
      <c r="J96" s="114">
        <f>J97</f>
        <v>560.87</v>
      </c>
      <c r="K96" s="172">
        <f>K97</f>
        <v>0</v>
      </c>
      <c r="L96" s="29"/>
      <c r="M96" s="29"/>
      <c r="N96" s="42"/>
      <c r="O96" s="43"/>
      <c r="P96" s="22"/>
      <c r="Q96" s="22"/>
      <c r="R96" s="22"/>
      <c r="S96" s="22"/>
      <c r="T96" s="22"/>
      <c r="U96" s="18"/>
    </row>
    <row r="97" spans="1:21" ht="33" customHeight="1">
      <c r="A97" s="116" t="s">
        <v>94</v>
      </c>
      <c r="B97" s="72" t="s">
        <v>14</v>
      </c>
      <c r="C97" s="72" t="s">
        <v>27</v>
      </c>
      <c r="D97" s="72" t="s">
        <v>7</v>
      </c>
      <c r="E97" s="72" t="s">
        <v>41</v>
      </c>
      <c r="F97" s="72" t="s">
        <v>7</v>
      </c>
      <c r="G97" s="76" t="s">
        <v>53</v>
      </c>
      <c r="H97" s="72" t="s">
        <v>68</v>
      </c>
      <c r="I97" s="78">
        <v>309.94544000000002</v>
      </c>
      <c r="J97" s="78">
        <v>560.87</v>
      </c>
      <c r="K97" s="80">
        <v>0</v>
      </c>
      <c r="L97" s="29"/>
      <c r="M97" s="29"/>
      <c r="N97" s="42"/>
      <c r="O97" s="43"/>
      <c r="P97" s="22"/>
      <c r="Q97" s="22"/>
      <c r="R97" s="22"/>
      <c r="S97" s="22"/>
      <c r="T97" s="22"/>
      <c r="U97" s="18"/>
    </row>
    <row r="98" spans="1:21" ht="65.25" customHeight="1">
      <c r="A98" s="173" t="s">
        <v>189</v>
      </c>
      <c r="B98" s="112" t="s">
        <v>14</v>
      </c>
      <c r="C98" s="112" t="s">
        <v>27</v>
      </c>
      <c r="D98" s="112" t="s">
        <v>7</v>
      </c>
      <c r="E98" s="112" t="s">
        <v>41</v>
      </c>
      <c r="F98" s="112" t="s">
        <v>7</v>
      </c>
      <c r="G98" s="112" t="s">
        <v>83</v>
      </c>
      <c r="H98" s="112"/>
      <c r="I98" s="114">
        <f>I99</f>
        <v>372.8</v>
      </c>
      <c r="J98" s="114">
        <f>J99</f>
        <v>158.43</v>
      </c>
      <c r="K98" s="172">
        <f>K99</f>
        <v>0</v>
      </c>
      <c r="L98" s="29"/>
      <c r="M98" s="29"/>
      <c r="N98" s="42"/>
      <c r="O98" s="43"/>
      <c r="P98" s="22"/>
      <c r="Q98" s="22"/>
      <c r="R98" s="22"/>
      <c r="S98" s="22"/>
      <c r="T98" s="22"/>
      <c r="U98" s="18"/>
    </row>
    <row r="99" spans="1:21" ht="30.75" customHeight="1">
      <c r="A99" s="116" t="s">
        <v>94</v>
      </c>
      <c r="B99" s="72" t="s">
        <v>14</v>
      </c>
      <c r="C99" s="72" t="s">
        <v>27</v>
      </c>
      <c r="D99" s="72" t="s">
        <v>7</v>
      </c>
      <c r="E99" s="72" t="s">
        <v>41</v>
      </c>
      <c r="F99" s="72" t="s">
        <v>7</v>
      </c>
      <c r="G99" s="76" t="s">
        <v>83</v>
      </c>
      <c r="H99" s="72" t="s">
        <v>68</v>
      </c>
      <c r="I99" s="78">
        <v>372.8</v>
      </c>
      <c r="J99" s="78">
        <v>158.43</v>
      </c>
      <c r="K99" s="80">
        <v>0</v>
      </c>
      <c r="L99" s="29"/>
      <c r="M99" s="29"/>
      <c r="N99" s="42"/>
      <c r="O99" s="43"/>
      <c r="P99" s="22"/>
      <c r="Q99" s="22"/>
      <c r="R99" s="22"/>
      <c r="S99" s="22"/>
      <c r="T99" s="22"/>
      <c r="U99" s="18"/>
    </row>
    <row r="100" spans="1:21" ht="27.75" hidden="1" customHeight="1">
      <c r="A100" s="123" t="s">
        <v>158</v>
      </c>
      <c r="B100" s="61" t="s">
        <v>14</v>
      </c>
      <c r="C100" s="61" t="s">
        <v>27</v>
      </c>
      <c r="D100" s="61" t="s">
        <v>7</v>
      </c>
      <c r="E100" s="61" t="s">
        <v>41</v>
      </c>
      <c r="F100" s="61" t="s">
        <v>9</v>
      </c>
      <c r="G100" s="61" t="s">
        <v>42</v>
      </c>
      <c r="H100" s="61"/>
      <c r="I100" s="68">
        <v>0</v>
      </c>
      <c r="J100" s="68">
        <v>0</v>
      </c>
      <c r="K100" s="171">
        <v>0</v>
      </c>
      <c r="L100" s="29"/>
      <c r="M100" s="29"/>
      <c r="N100" s="42"/>
      <c r="O100" s="43"/>
      <c r="P100" s="22"/>
      <c r="Q100" s="22"/>
      <c r="R100" s="22"/>
      <c r="S100" s="22"/>
      <c r="T100" s="22"/>
      <c r="U100" s="18"/>
    </row>
    <row r="101" spans="1:21" ht="61.5" customHeight="1">
      <c r="A101" s="168" t="s">
        <v>190</v>
      </c>
      <c r="B101" s="186" t="s">
        <v>14</v>
      </c>
      <c r="C101" s="112" t="s">
        <v>27</v>
      </c>
      <c r="D101" s="112" t="s">
        <v>7</v>
      </c>
      <c r="E101" s="112" t="s">
        <v>41</v>
      </c>
      <c r="F101" s="112" t="s">
        <v>7</v>
      </c>
      <c r="G101" s="112" t="s">
        <v>54</v>
      </c>
      <c r="H101" s="112"/>
      <c r="I101" s="114">
        <f>I102</f>
        <v>4514</v>
      </c>
      <c r="J101" s="114">
        <f>J102</f>
        <v>3010</v>
      </c>
      <c r="K101" s="172">
        <f>K102</f>
        <v>0</v>
      </c>
      <c r="L101" s="29"/>
      <c r="M101" s="29"/>
      <c r="N101" s="42"/>
      <c r="O101" s="43"/>
      <c r="P101" s="22"/>
      <c r="Q101" s="22"/>
      <c r="R101" s="22"/>
      <c r="S101" s="22"/>
      <c r="T101" s="22"/>
      <c r="U101" s="18"/>
    </row>
    <row r="102" spans="1:21" ht="42.75" customHeight="1">
      <c r="A102" s="116" t="s">
        <v>94</v>
      </c>
      <c r="B102" s="72" t="s">
        <v>14</v>
      </c>
      <c r="C102" s="72" t="s">
        <v>27</v>
      </c>
      <c r="D102" s="72" t="s">
        <v>7</v>
      </c>
      <c r="E102" s="72" t="s">
        <v>41</v>
      </c>
      <c r="F102" s="72" t="s">
        <v>7</v>
      </c>
      <c r="G102" s="76" t="s">
        <v>54</v>
      </c>
      <c r="H102" s="72" t="s">
        <v>68</v>
      </c>
      <c r="I102" s="78">
        <v>4514</v>
      </c>
      <c r="J102" s="78">
        <v>3010</v>
      </c>
      <c r="K102" s="80">
        <v>0</v>
      </c>
      <c r="L102" s="29"/>
      <c r="M102" s="29"/>
      <c r="N102" s="42"/>
      <c r="O102" s="43"/>
      <c r="P102" s="22"/>
      <c r="Q102" s="22"/>
      <c r="R102" s="22"/>
      <c r="S102" s="22"/>
      <c r="T102" s="22"/>
      <c r="U102" s="18"/>
    </row>
    <row r="103" spans="1:21" ht="43.5" hidden="1" customHeight="1">
      <c r="A103" s="81" t="s">
        <v>99</v>
      </c>
      <c r="B103" s="61" t="s">
        <v>14</v>
      </c>
      <c r="C103" s="61" t="s">
        <v>27</v>
      </c>
      <c r="D103" s="61" t="s">
        <v>7</v>
      </c>
      <c r="E103" s="61" t="s">
        <v>41</v>
      </c>
      <c r="F103" s="61" t="s">
        <v>23</v>
      </c>
      <c r="G103" s="61" t="s">
        <v>42</v>
      </c>
      <c r="H103" s="61"/>
      <c r="I103" s="68">
        <v>0</v>
      </c>
      <c r="J103" s="68">
        <f t="shared" ref="J103:K105" si="12">J104</f>
        <v>0</v>
      </c>
      <c r="K103" s="68">
        <f t="shared" si="12"/>
        <v>0</v>
      </c>
      <c r="L103" s="29"/>
      <c r="M103" s="29"/>
      <c r="N103" s="42"/>
      <c r="O103" s="43"/>
      <c r="P103" s="22"/>
      <c r="Q103" s="22"/>
      <c r="R103" s="22"/>
      <c r="S103" s="22"/>
      <c r="T103" s="22"/>
      <c r="U103" s="18"/>
    </row>
    <row r="104" spans="1:21" ht="89.25" customHeight="1">
      <c r="A104" s="199" t="s">
        <v>221</v>
      </c>
      <c r="B104" s="197" t="s">
        <v>14</v>
      </c>
      <c r="C104" s="197" t="s">
        <v>27</v>
      </c>
      <c r="D104" s="197" t="s">
        <v>7</v>
      </c>
      <c r="E104" s="197" t="s">
        <v>41</v>
      </c>
      <c r="F104" s="197" t="s">
        <v>7</v>
      </c>
      <c r="G104" s="197" t="s">
        <v>96</v>
      </c>
      <c r="H104" s="186"/>
      <c r="I104" s="189">
        <v>33.654559999999996</v>
      </c>
      <c r="J104" s="189">
        <f t="shared" si="12"/>
        <v>0</v>
      </c>
      <c r="K104" s="189">
        <f t="shared" si="12"/>
        <v>0</v>
      </c>
      <c r="L104" s="29"/>
      <c r="M104" s="29"/>
      <c r="N104" s="42"/>
      <c r="O104" s="43"/>
      <c r="P104" s="22"/>
      <c r="Q104" s="22"/>
      <c r="R104" s="22"/>
      <c r="S104" s="22"/>
      <c r="T104" s="22"/>
      <c r="U104" s="18"/>
    </row>
    <row r="105" spans="1:21" ht="20.25" hidden="1" customHeight="1">
      <c r="A105" s="83" t="s">
        <v>150</v>
      </c>
      <c r="B105" s="72" t="s">
        <v>14</v>
      </c>
      <c r="C105" s="72" t="s">
        <v>27</v>
      </c>
      <c r="D105" s="72" t="s">
        <v>7</v>
      </c>
      <c r="E105" s="72" t="s">
        <v>41</v>
      </c>
      <c r="F105" s="72" t="s">
        <v>23</v>
      </c>
      <c r="G105" s="76" t="s">
        <v>96</v>
      </c>
      <c r="H105" s="72" t="s">
        <v>43</v>
      </c>
      <c r="I105" s="78">
        <v>0</v>
      </c>
      <c r="J105" s="78">
        <f t="shared" si="12"/>
        <v>0</v>
      </c>
      <c r="K105" s="78">
        <f t="shared" si="12"/>
        <v>0</v>
      </c>
      <c r="L105" s="29"/>
      <c r="M105" s="29"/>
      <c r="N105" s="42"/>
      <c r="O105" s="43"/>
      <c r="P105" s="22"/>
      <c r="Q105" s="22"/>
      <c r="R105" s="22"/>
      <c r="S105" s="22"/>
      <c r="T105" s="22"/>
      <c r="U105" s="18"/>
    </row>
    <row r="106" spans="1:21" ht="43.5" customHeight="1">
      <c r="A106" s="83" t="s">
        <v>94</v>
      </c>
      <c r="B106" s="72" t="s">
        <v>14</v>
      </c>
      <c r="C106" s="72" t="s">
        <v>27</v>
      </c>
      <c r="D106" s="72" t="s">
        <v>7</v>
      </c>
      <c r="E106" s="72" t="s">
        <v>41</v>
      </c>
      <c r="F106" s="72" t="s">
        <v>7</v>
      </c>
      <c r="G106" s="76" t="s">
        <v>96</v>
      </c>
      <c r="H106" s="72" t="s">
        <v>68</v>
      </c>
      <c r="I106" s="78">
        <v>33.654559999999996</v>
      </c>
      <c r="J106" s="78">
        <v>0</v>
      </c>
      <c r="K106" s="78">
        <v>0</v>
      </c>
      <c r="L106" s="29"/>
      <c r="M106" s="29"/>
      <c r="N106" s="42"/>
      <c r="O106" s="43"/>
      <c r="P106" s="22"/>
      <c r="Q106" s="22"/>
      <c r="R106" s="22"/>
      <c r="S106" s="22"/>
      <c r="T106" s="22"/>
      <c r="U106" s="18"/>
    </row>
    <row r="107" spans="1:21" ht="0.75" customHeight="1">
      <c r="A107" s="81" t="s">
        <v>95</v>
      </c>
      <c r="B107" s="61" t="s">
        <v>14</v>
      </c>
      <c r="C107" s="61" t="s">
        <v>27</v>
      </c>
      <c r="D107" s="61" t="s">
        <v>7</v>
      </c>
      <c r="E107" s="61" t="s">
        <v>41</v>
      </c>
      <c r="F107" s="61" t="s">
        <v>97</v>
      </c>
      <c r="G107" s="61" t="s">
        <v>42</v>
      </c>
      <c r="H107" s="61"/>
      <c r="I107" s="68">
        <f t="shared" ref="I107:K109" si="13">I108</f>
        <v>3331.8</v>
      </c>
      <c r="J107" s="68">
        <f t="shared" si="13"/>
        <v>0</v>
      </c>
      <c r="K107" s="68">
        <f t="shared" si="13"/>
        <v>0</v>
      </c>
      <c r="L107" s="29"/>
      <c r="M107" s="29"/>
      <c r="N107" s="42"/>
      <c r="O107" s="43"/>
      <c r="P107" s="22"/>
      <c r="Q107" s="22"/>
      <c r="R107" s="22"/>
      <c r="S107" s="22"/>
      <c r="T107" s="22"/>
      <c r="U107" s="18"/>
    </row>
    <row r="108" spans="1:21" ht="76.5" customHeight="1">
      <c r="A108" s="199" t="s">
        <v>220</v>
      </c>
      <c r="B108" s="197" t="s">
        <v>14</v>
      </c>
      <c r="C108" s="197" t="s">
        <v>27</v>
      </c>
      <c r="D108" s="197" t="s">
        <v>7</v>
      </c>
      <c r="E108" s="197" t="s">
        <v>41</v>
      </c>
      <c r="F108" s="197" t="s">
        <v>7</v>
      </c>
      <c r="G108" s="197" t="s">
        <v>98</v>
      </c>
      <c r="H108" s="197"/>
      <c r="I108" s="189">
        <v>3331.8</v>
      </c>
      <c r="J108" s="189">
        <f t="shared" si="13"/>
        <v>0</v>
      </c>
      <c r="K108" s="189">
        <f t="shared" si="13"/>
        <v>0</v>
      </c>
      <c r="L108" s="29"/>
      <c r="M108" s="29"/>
      <c r="N108" s="42"/>
      <c r="O108" s="43"/>
      <c r="P108" s="22"/>
      <c r="Q108" s="22"/>
      <c r="R108" s="22"/>
      <c r="S108" s="22"/>
      <c r="T108" s="22"/>
      <c r="U108" s="18"/>
    </row>
    <row r="109" spans="1:21" ht="0.75" hidden="1" customHeight="1">
      <c r="A109" s="83" t="s">
        <v>150</v>
      </c>
      <c r="B109" s="72" t="s">
        <v>14</v>
      </c>
      <c r="C109" s="72" t="s">
        <v>27</v>
      </c>
      <c r="D109" s="72" t="s">
        <v>7</v>
      </c>
      <c r="E109" s="72" t="s">
        <v>41</v>
      </c>
      <c r="F109" s="72" t="s">
        <v>97</v>
      </c>
      <c r="G109" s="76" t="s">
        <v>98</v>
      </c>
      <c r="H109" s="72" t="s">
        <v>43</v>
      </c>
      <c r="I109" s="78">
        <v>0</v>
      </c>
      <c r="J109" s="78">
        <f t="shared" si="13"/>
        <v>0</v>
      </c>
      <c r="K109" s="78">
        <f t="shared" si="13"/>
        <v>0</v>
      </c>
      <c r="L109" s="29"/>
      <c r="M109" s="29"/>
      <c r="N109" s="42"/>
      <c r="O109" s="43"/>
      <c r="P109" s="22"/>
      <c r="Q109" s="22"/>
      <c r="R109" s="22"/>
      <c r="S109" s="22"/>
      <c r="T109" s="22"/>
      <c r="U109" s="18"/>
    </row>
    <row r="110" spans="1:21" ht="43.5" customHeight="1">
      <c r="A110" s="116" t="s">
        <v>94</v>
      </c>
      <c r="B110" s="72" t="s">
        <v>14</v>
      </c>
      <c r="C110" s="72" t="s">
        <v>27</v>
      </c>
      <c r="D110" s="72" t="s">
        <v>7</v>
      </c>
      <c r="E110" s="72" t="s">
        <v>41</v>
      </c>
      <c r="F110" s="72" t="s">
        <v>7</v>
      </c>
      <c r="G110" s="76" t="s">
        <v>98</v>
      </c>
      <c r="H110" s="72" t="s">
        <v>68</v>
      </c>
      <c r="I110" s="78">
        <v>3331.8</v>
      </c>
      <c r="J110" s="78">
        <v>0</v>
      </c>
      <c r="K110" s="78">
        <v>0</v>
      </c>
      <c r="L110" s="29"/>
      <c r="M110" s="29"/>
      <c r="N110" s="42"/>
      <c r="O110" s="43"/>
      <c r="P110" s="22"/>
      <c r="Q110" s="22"/>
      <c r="R110" s="22"/>
      <c r="S110" s="22"/>
      <c r="T110" s="22"/>
      <c r="U110" s="18"/>
    </row>
    <row r="111" spans="1:21" ht="18" customHeight="1">
      <c r="A111" s="167" t="s">
        <v>185</v>
      </c>
      <c r="B111" s="174" t="s">
        <v>14</v>
      </c>
      <c r="C111" s="174" t="s">
        <v>27</v>
      </c>
      <c r="D111" s="174" t="s">
        <v>44</v>
      </c>
      <c r="E111" s="174" t="s">
        <v>41</v>
      </c>
      <c r="F111" s="174" t="s">
        <v>35</v>
      </c>
      <c r="G111" s="174" t="s">
        <v>42</v>
      </c>
      <c r="H111" s="175"/>
      <c r="I111" s="171">
        <f>I112</f>
        <v>0</v>
      </c>
      <c r="J111" s="171">
        <f>J112</f>
        <v>0</v>
      </c>
      <c r="K111" s="171">
        <f>K112</f>
        <v>4560.8</v>
      </c>
      <c r="L111" s="29"/>
      <c r="M111" s="29"/>
      <c r="N111" s="42"/>
      <c r="O111" s="43"/>
      <c r="P111" s="22"/>
      <c r="Q111" s="22"/>
      <c r="R111" s="22"/>
      <c r="S111" s="22"/>
      <c r="T111" s="22"/>
      <c r="U111" s="18"/>
    </row>
    <row r="112" spans="1:21" ht="18" customHeight="1">
      <c r="A112" s="176" t="s">
        <v>66</v>
      </c>
      <c r="B112" s="174" t="s">
        <v>14</v>
      </c>
      <c r="C112" s="174" t="s">
        <v>27</v>
      </c>
      <c r="D112" s="174" t="s">
        <v>44</v>
      </c>
      <c r="E112" s="174" t="s">
        <v>67</v>
      </c>
      <c r="F112" s="174" t="s">
        <v>35</v>
      </c>
      <c r="G112" s="174" t="s">
        <v>42</v>
      </c>
      <c r="H112" s="175"/>
      <c r="I112" s="171">
        <f>I113+I115+I117+I119</f>
        <v>0</v>
      </c>
      <c r="J112" s="171">
        <f>J113+J115+J117+J119</f>
        <v>0</v>
      </c>
      <c r="K112" s="171">
        <f>K113+K115+K117+K119</f>
        <v>4560.8</v>
      </c>
      <c r="L112" s="29"/>
      <c r="M112" s="29"/>
      <c r="N112" s="42"/>
      <c r="O112" s="43"/>
      <c r="P112" s="22"/>
      <c r="Q112" s="22"/>
      <c r="R112" s="22"/>
      <c r="S112" s="22"/>
      <c r="T112" s="22"/>
      <c r="U112" s="18"/>
    </row>
    <row r="113" spans="1:21" ht="31.5" customHeight="1">
      <c r="A113" s="173" t="s">
        <v>156</v>
      </c>
      <c r="B113" s="177" t="s">
        <v>14</v>
      </c>
      <c r="C113" s="177" t="s">
        <v>27</v>
      </c>
      <c r="D113" s="177" t="s">
        <v>44</v>
      </c>
      <c r="E113" s="177" t="s">
        <v>67</v>
      </c>
      <c r="F113" s="177" t="s">
        <v>35</v>
      </c>
      <c r="G113" s="177" t="s">
        <v>52</v>
      </c>
      <c r="H113" s="177"/>
      <c r="I113" s="172">
        <f>I114</f>
        <v>0</v>
      </c>
      <c r="J113" s="172">
        <f>J114</f>
        <v>0</v>
      </c>
      <c r="K113" s="172">
        <f>K114</f>
        <v>800</v>
      </c>
      <c r="L113" s="29"/>
      <c r="M113" s="29"/>
      <c r="N113" s="42"/>
      <c r="O113" s="43"/>
      <c r="P113" s="22"/>
      <c r="Q113" s="22"/>
      <c r="R113" s="22"/>
      <c r="S113" s="22"/>
      <c r="T113" s="22"/>
      <c r="U113" s="18"/>
    </row>
    <row r="114" spans="1:21" ht="31.5" customHeight="1">
      <c r="A114" s="170" t="s">
        <v>94</v>
      </c>
      <c r="B114" s="175" t="s">
        <v>14</v>
      </c>
      <c r="C114" s="175" t="s">
        <v>27</v>
      </c>
      <c r="D114" s="175" t="s">
        <v>44</v>
      </c>
      <c r="E114" s="175" t="s">
        <v>67</v>
      </c>
      <c r="F114" s="175" t="s">
        <v>35</v>
      </c>
      <c r="G114" s="178" t="s">
        <v>52</v>
      </c>
      <c r="H114" s="175" t="s">
        <v>68</v>
      </c>
      <c r="I114" s="80">
        <v>0</v>
      </c>
      <c r="J114" s="80">
        <v>0</v>
      </c>
      <c r="K114" s="80">
        <v>800</v>
      </c>
      <c r="L114" s="29"/>
      <c r="M114" s="29"/>
      <c r="N114" s="42"/>
      <c r="O114" s="43"/>
      <c r="P114" s="22"/>
      <c r="Q114" s="22"/>
      <c r="R114" s="22"/>
      <c r="S114" s="22"/>
      <c r="T114" s="22"/>
      <c r="U114" s="18"/>
    </row>
    <row r="115" spans="1:21" ht="36.75" customHeight="1">
      <c r="A115" s="173" t="s">
        <v>157</v>
      </c>
      <c r="B115" s="177" t="s">
        <v>14</v>
      </c>
      <c r="C115" s="177" t="s">
        <v>27</v>
      </c>
      <c r="D115" s="177" t="s">
        <v>44</v>
      </c>
      <c r="E115" s="177" t="s">
        <v>67</v>
      </c>
      <c r="F115" s="177" t="s">
        <v>35</v>
      </c>
      <c r="G115" s="177" t="s">
        <v>53</v>
      </c>
      <c r="H115" s="177"/>
      <c r="I115" s="172">
        <f>I116</f>
        <v>0</v>
      </c>
      <c r="J115" s="172">
        <f>J116</f>
        <v>0</v>
      </c>
      <c r="K115" s="172">
        <f>K116</f>
        <v>592.37</v>
      </c>
      <c r="L115" s="29"/>
      <c r="M115" s="29"/>
      <c r="N115" s="42"/>
      <c r="O115" s="43"/>
      <c r="P115" s="22"/>
      <c r="Q115" s="22"/>
      <c r="R115" s="22"/>
      <c r="S115" s="22"/>
      <c r="T115" s="22"/>
      <c r="U115" s="18"/>
    </row>
    <row r="116" spans="1:21" ht="31.5" customHeight="1">
      <c r="A116" s="170" t="s">
        <v>94</v>
      </c>
      <c r="B116" s="175" t="s">
        <v>14</v>
      </c>
      <c r="C116" s="175" t="s">
        <v>27</v>
      </c>
      <c r="D116" s="175" t="s">
        <v>44</v>
      </c>
      <c r="E116" s="175" t="s">
        <v>67</v>
      </c>
      <c r="F116" s="175" t="s">
        <v>35</v>
      </c>
      <c r="G116" s="178" t="s">
        <v>53</v>
      </c>
      <c r="H116" s="175" t="s">
        <v>68</v>
      </c>
      <c r="I116" s="80">
        <v>0</v>
      </c>
      <c r="J116" s="80">
        <v>0</v>
      </c>
      <c r="K116" s="80">
        <v>592.37</v>
      </c>
      <c r="L116" s="29"/>
      <c r="M116" s="29"/>
      <c r="N116" s="42"/>
      <c r="O116" s="43"/>
      <c r="P116" s="22"/>
      <c r="Q116" s="22"/>
      <c r="R116" s="22"/>
      <c r="S116" s="22"/>
      <c r="T116" s="22"/>
      <c r="U116" s="18"/>
    </row>
    <row r="117" spans="1:21" ht="62.25" customHeight="1">
      <c r="A117" s="173" t="s">
        <v>189</v>
      </c>
      <c r="B117" s="177" t="s">
        <v>14</v>
      </c>
      <c r="C117" s="177" t="s">
        <v>27</v>
      </c>
      <c r="D117" s="177" t="s">
        <v>44</v>
      </c>
      <c r="E117" s="177" t="s">
        <v>67</v>
      </c>
      <c r="F117" s="177" t="s">
        <v>35</v>
      </c>
      <c r="G117" s="177" t="s">
        <v>83</v>
      </c>
      <c r="H117" s="177"/>
      <c r="I117" s="172">
        <f>I118</f>
        <v>0</v>
      </c>
      <c r="J117" s="172">
        <f>J118</f>
        <v>0</v>
      </c>
      <c r="K117" s="172">
        <f>K118</f>
        <v>158.43</v>
      </c>
      <c r="L117" s="29"/>
      <c r="M117" s="29"/>
      <c r="N117" s="42"/>
      <c r="O117" s="43"/>
      <c r="P117" s="22"/>
      <c r="Q117" s="22"/>
      <c r="R117" s="22"/>
      <c r="S117" s="22"/>
      <c r="T117" s="22"/>
      <c r="U117" s="18"/>
    </row>
    <row r="118" spans="1:21" ht="31.5" customHeight="1">
      <c r="A118" s="170" t="s">
        <v>94</v>
      </c>
      <c r="B118" s="175" t="s">
        <v>14</v>
      </c>
      <c r="C118" s="175" t="s">
        <v>27</v>
      </c>
      <c r="D118" s="175" t="s">
        <v>44</v>
      </c>
      <c r="E118" s="175" t="s">
        <v>67</v>
      </c>
      <c r="F118" s="175" t="s">
        <v>35</v>
      </c>
      <c r="G118" s="178" t="s">
        <v>83</v>
      </c>
      <c r="H118" s="175" t="s">
        <v>68</v>
      </c>
      <c r="I118" s="80">
        <v>0</v>
      </c>
      <c r="J118" s="80">
        <v>0</v>
      </c>
      <c r="K118" s="80">
        <v>158.43</v>
      </c>
      <c r="L118" s="29"/>
      <c r="M118" s="29"/>
      <c r="N118" s="42"/>
      <c r="O118" s="43"/>
      <c r="P118" s="22"/>
      <c r="Q118" s="22"/>
      <c r="R118" s="22"/>
      <c r="S118" s="22"/>
      <c r="T118" s="22"/>
      <c r="U118" s="18"/>
    </row>
    <row r="119" spans="1:21" ht="59.25" customHeight="1">
      <c r="A119" s="168" t="s">
        <v>190</v>
      </c>
      <c r="B119" s="177" t="s">
        <v>14</v>
      </c>
      <c r="C119" s="177" t="s">
        <v>27</v>
      </c>
      <c r="D119" s="177" t="s">
        <v>44</v>
      </c>
      <c r="E119" s="177" t="s">
        <v>67</v>
      </c>
      <c r="F119" s="177" t="s">
        <v>35</v>
      </c>
      <c r="G119" s="177" t="s">
        <v>54</v>
      </c>
      <c r="H119" s="177"/>
      <c r="I119" s="172">
        <f>I120</f>
        <v>0</v>
      </c>
      <c r="J119" s="172">
        <f>J120</f>
        <v>0</v>
      </c>
      <c r="K119" s="172">
        <f>K120</f>
        <v>3010</v>
      </c>
      <c r="L119" s="29"/>
      <c r="M119" s="29"/>
      <c r="N119" s="42"/>
      <c r="O119" s="43"/>
      <c r="P119" s="22"/>
      <c r="Q119" s="22"/>
      <c r="R119" s="22"/>
      <c r="S119" s="22"/>
      <c r="T119" s="22"/>
      <c r="U119" s="18"/>
    </row>
    <row r="120" spans="1:21" ht="31.5" customHeight="1">
      <c r="A120" s="170" t="s">
        <v>94</v>
      </c>
      <c r="B120" s="175" t="s">
        <v>14</v>
      </c>
      <c r="C120" s="175" t="s">
        <v>27</v>
      </c>
      <c r="D120" s="175" t="s">
        <v>44</v>
      </c>
      <c r="E120" s="175" t="s">
        <v>67</v>
      </c>
      <c r="F120" s="175" t="s">
        <v>35</v>
      </c>
      <c r="G120" s="178" t="s">
        <v>54</v>
      </c>
      <c r="H120" s="175" t="s">
        <v>68</v>
      </c>
      <c r="I120" s="80">
        <v>0</v>
      </c>
      <c r="J120" s="80">
        <v>0</v>
      </c>
      <c r="K120" s="80">
        <v>3010</v>
      </c>
      <c r="L120" s="29"/>
      <c r="M120" s="29"/>
      <c r="N120" s="42"/>
      <c r="O120" s="43"/>
      <c r="P120" s="22"/>
      <c r="Q120" s="22"/>
      <c r="R120" s="22"/>
      <c r="S120" s="22"/>
      <c r="T120" s="22"/>
      <c r="U120" s="18"/>
    </row>
    <row r="121" spans="1:21" ht="19.5" customHeight="1">
      <c r="A121" s="160" t="s">
        <v>1</v>
      </c>
      <c r="B121" s="143" t="s">
        <v>10</v>
      </c>
      <c r="C121" s="164"/>
      <c r="D121" s="164"/>
      <c r="E121" s="164"/>
      <c r="F121" s="164"/>
      <c r="G121" s="164"/>
      <c r="H121" s="164"/>
      <c r="I121" s="144">
        <f>SUM(I122,I146)</f>
        <v>209997.14806000001</v>
      </c>
      <c r="J121" s="144">
        <f>SUM(J122,J146)</f>
        <v>5810.5112499999996</v>
      </c>
      <c r="K121" s="144">
        <f>SUM(K122,K146)</f>
        <v>5174.5112499999996</v>
      </c>
      <c r="L121" s="14" t="e">
        <f>L122+L146+#REF!</f>
        <v>#REF!</v>
      </c>
      <c r="M121" s="14" t="e">
        <f>M122+M146+#REF!</f>
        <v>#REF!</v>
      </c>
      <c r="N121" s="57"/>
      <c r="O121" s="13"/>
      <c r="P121" s="13"/>
      <c r="Q121" s="13"/>
      <c r="R121" s="13"/>
      <c r="S121" s="13"/>
      <c r="T121" s="13"/>
      <c r="U121" s="18"/>
    </row>
    <row r="122" spans="1:21" ht="17.25" customHeight="1">
      <c r="A122" s="155" t="s">
        <v>2</v>
      </c>
      <c r="B122" s="124" t="str">
        <f>B$121</f>
        <v>05</v>
      </c>
      <c r="C122" s="99" t="s">
        <v>7</v>
      </c>
      <c r="D122" s="99"/>
      <c r="E122" s="99"/>
      <c r="F122" s="99"/>
      <c r="G122" s="99"/>
      <c r="H122" s="99"/>
      <c r="I122" s="100">
        <f t="shared" ref="I122:K123" si="14">I123</f>
        <v>197666.935</v>
      </c>
      <c r="J122" s="100">
        <f t="shared" si="14"/>
        <v>884.01900000000001</v>
      </c>
      <c r="K122" s="100">
        <f t="shared" si="14"/>
        <v>884.01900000000001</v>
      </c>
      <c r="L122" s="14" t="e">
        <f>#REF!</f>
        <v>#REF!</v>
      </c>
      <c r="M122" s="14" t="e">
        <f>#REF!</f>
        <v>#REF!</v>
      </c>
      <c r="N122" s="57"/>
      <c r="O122" s="13"/>
      <c r="P122" s="13"/>
      <c r="Q122" s="13"/>
      <c r="R122" s="13"/>
      <c r="S122" s="13"/>
      <c r="T122" s="13"/>
      <c r="U122" s="18"/>
    </row>
    <row r="123" spans="1:21" ht="18.75" customHeight="1">
      <c r="A123" s="167" t="s">
        <v>185</v>
      </c>
      <c r="B123" s="61" t="s">
        <v>10</v>
      </c>
      <c r="C123" s="65" t="s">
        <v>7</v>
      </c>
      <c r="D123" s="65" t="s">
        <v>44</v>
      </c>
      <c r="E123" s="65" t="s">
        <v>41</v>
      </c>
      <c r="F123" s="65" t="s">
        <v>35</v>
      </c>
      <c r="G123" s="65" t="s">
        <v>42</v>
      </c>
      <c r="H123" s="65"/>
      <c r="I123" s="68">
        <f t="shared" si="14"/>
        <v>197666.935</v>
      </c>
      <c r="J123" s="68">
        <f t="shared" si="14"/>
        <v>884.01900000000001</v>
      </c>
      <c r="K123" s="68">
        <f t="shared" si="14"/>
        <v>884.01900000000001</v>
      </c>
      <c r="L123" s="14"/>
      <c r="M123" s="14"/>
      <c r="N123" s="57"/>
      <c r="O123" s="13"/>
      <c r="P123" s="13"/>
      <c r="Q123" s="13"/>
      <c r="R123" s="13"/>
      <c r="S123" s="13"/>
      <c r="T123" s="13"/>
      <c r="U123" s="18"/>
    </row>
    <row r="124" spans="1:21" ht="16.5" customHeight="1">
      <c r="A124" s="150" t="s">
        <v>66</v>
      </c>
      <c r="B124" s="61" t="s">
        <v>10</v>
      </c>
      <c r="C124" s="61" t="s">
        <v>7</v>
      </c>
      <c r="D124" s="61" t="s">
        <v>44</v>
      </c>
      <c r="E124" s="61" t="s">
        <v>67</v>
      </c>
      <c r="F124" s="61" t="s">
        <v>35</v>
      </c>
      <c r="G124" s="61" t="s">
        <v>42</v>
      </c>
      <c r="H124" s="61"/>
      <c r="I124" s="68">
        <f>I133+I136+I140+I138</f>
        <v>197666.935</v>
      </c>
      <c r="J124" s="68">
        <f>J133+J136+J140</f>
        <v>884.01900000000001</v>
      </c>
      <c r="K124" s="68">
        <f>K133+K136+K140</f>
        <v>884.01900000000001</v>
      </c>
      <c r="L124" s="14"/>
      <c r="M124" s="14"/>
      <c r="N124" s="44"/>
      <c r="O124" s="45"/>
      <c r="P124" s="13"/>
      <c r="Q124" s="13"/>
      <c r="R124" s="13"/>
      <c r="S124" s="13"/>
      <c r="T124" s="13"/>
      <c r="U124" s="18"/>
    </row>
    <row r="125" spans="1:21" ht="0.75" hidden="1" customHeight="1">
      <c r="A125" s="81" t="s">
        <v>159</v>
      </c>
      <c r="B125" s="61" t="s">
        <v>10</v>
      </c>
      <c r="C125" s="61" t="s">
        <v>7</v>
      </c>
      <c r="D125" s="61" t="s">
        <v>44</v>
      </c>
      <c r="E125" s="61" t="s">
        <v>67</v>
      </c>
      <c r="F125" s="61" t="s">
        <v>35</v>
      </c>
      <c r="G125" s="61" t="s">
        <v>110</v>
      </c>
      <c r="H125" s="61"/>
      <c r="I125" s="68">
        <f t="shared" ref="I125:K126" si="15">I126</f>
        <v>0</v>
      </c>
      <c r="J125" s="68">
        <f t="shared" si="15"/>
        <v>0</v>
      </c>
      <c r="K125" s="68">
        <f t="shared" si="15"/>
        <v>0</v>
      </c>
      <c r="L125" s="14"/>
      <c r="M125" s="14"/>
      <c r="N125" s="44"/>
      <c r="O125" s="45"/>
      <c r="P125" s="13"/>
      <c r="Q125" s="13"/>
      <c r="R125" s="13"/>
      <c r="S125" s="13"/>
      <c r="T125" s="13"/>
      <c r="U125" s="18"/>
    </row>
    <row r="126" spans="1:21" ht="30" hidden="1" customHeight="1">
      <c r="A126" s="83" t="s">
        <v>150</v>
      </c>
      <c r="B126" s="76" t="s">
        <v>10</v>
      </c>
      <c r="C126" s="76" t="s">
        <v>7</v>
      </c>
      <c r="D126" s="76" t="s">
        <v>44</v>
      </c>
      <c r="E126" s="76" t="s">
        <v>67</v>
      </c>
      <c r="F126" s="76" t="s">
        <v>35</v>
      </c>
      <c r="G126" s="76" t="s">
        <v>110</v>
      </c>
      <c r="H126" s="72" t="s">
        <v>43</v>
      </c>
      <c r="I126" s="78">
        <f t="shared" si="15"/>
        <v>0</v>
      </c>
      <c r="J126" s="78">
        <f t="shared" si="15"/>
        <v>0</v>
      </c>
      <c r="K126" s="78">
        <f t="shared" si="15"/>
        <v>0</v>
      </c>
      <c r="L126" s="14"/>
      <c r="M126" s="14"/>
      <c r="N126" s="44"/>
      <c r="O126" s="45"/>
      <c r="P126" s="13"/>
      <c r="Q126" s="13"/>
      <c r="R126" s="13"/>
      <c r="S126" s="13"/>
      <c r="T126" s="13"/>
      <c r="U126" s="18"/>
    </row>
    <row r="127" spans="1:21" ht="30.75" hidden="1" customHeight="1">
      <c r="A127" s="83" t="s">
        <v>94</v>
      </c>
      <c r="B127" s="76" t="s">
        <v>10</v>
      </c>
      <c r="C127" s="76" t="s">
        <v>7</v>
      </c>
      <c r="D127" s="76" t="s">
        <v>44</v>
      </c>
      <c r="E127" s="76" t="s">
        <v>67</v>
      </c>
      <c r="F127" s="76" t="s">
        <v>35</v>
      </c>
      <c r="G127" s="76" t="s">
        <v>110</v>
      </c>
      <c r="H127" s="72" t="s">
        <v>68</v>
      </c>
      <c r="I127" s="78">
        <v>0</v>
      </c>
      <c r="J127" s="78">
        <v>0</v>
      </c>
      <c r="K127" s="78">
        <v>0</v>
      </c>
      <c r="L127" s="14"/>
      <c r="M127" s="14"/>
      <c r="N127" s="44"/>
      <c r="O127" s="45"/>
      <c r="P127" s="13"/>
      <c r="Q127" s="13"/>
      <c r="R127" s="13"/>
      <c r="S127" s="13"/>
      <c r="T127" s="13"/>
      <c r="U127" s="18"/>
    </row>
    <row r="128" spans="1:21" ht="18" hidden="1" customHeight="1">
      <c r="A128" s="148" t="s">
        <v>80</v>
      </c>
      <c r="B128" s="61" t="s">
        <v>10</v>
      </c>
      <c r="C128" s="61" t="s">
        <v>7</v>
      </c>
      <c r="D128" s="61" t="s">
        <v>44</v>
      </c>
      <c r="E128" s="61" t="s">
        <v>67</v>
      </c>
      <c r="F128" s="61" t="s">
        <v>35</v>
      </c>
      <c r="G128" s="61" t="s">
        <v>81</v>
      </c>
      <c r="H128" s="61"/>
      <c r="I128" s="68">
        <f>I129+I131</f>
        <v>0</v>
      </c>
      <c r="J128" s="68">
        <f>J129+J131</f>
        <v>0</v>
      </c>
      <c r="K128" s="68">
        <f>K129+K131</f>
        <v>0</v>
      </c>
      <c r="L128" s="14"/>
      <c r="M128" s="14"/>
      <c r="N128" s="44"/>
      <c r="O128" s="45"/>
      <c r="P128" s="13"/>
      <c r="Q128" s="13"/>
      <c r="R128" s="13"/>
      <c r="S128" s="13"/>
      <c r="T128" s="13"/>
      <c r="U128" s="18"/>
    </row>
    <row r="129" spans="1:21" ht="30" hidden="1" customHeight="1">
      <c r="A129" s="83" t="s">
        <v>150</v>
      </c>
      <c r="B129" s="76" t="s">
        <v>10</v>
      </c>
      <c r="C129" s="76" t="s">
        <v>7</v>
      </c>
      <c r="D129" s="76" t="s">
        <v>44</v>
      </c>
      <c r="E129" s="76" t="s">
        <v>67</v>
      </c>
      <c r="F129" s="76" t="s">
        <v>35</v>
      </c>
      <c r="G129" s="76" t="s">
        <v>81</v>
      </c>
      <c r="H129" s="61" t="s">
        <v>43</v>
      </c>
      <c r="I129" s="78">
        <f>I130</f>
        <v>0</v>
      </c>
      <c r="J129" s="78">
        <f>J130</f>
        <v>0</v>
      </c>
      <c r="K129" s="78">
        <f>K130</f>
        <v>0</v>
      </c>
      <c r="L129" s="14"/>
      <c r="M129" s="14"/>
      <c r="N129" s="44"/>
      <c r="O129" s="45"/>
      <c r="P129" s="13"/>
      <c r="Q129" s="13"/>
      <c r="R129" s="13"/>
      <c r="S129" s="13"/>
      <c r="T129" s="13"/>
      <c r="U129" s="18"/>
    </row>
    <row r="130" spans="1:21" ht="32.25" hidden="1" customHeight="1">
      <c r="A130" s="83" t="s">
        <v>94</v>
      </c>
      <c r="B130" s="76" t="s">
        <v>10</v>
      </c>
      <c r="C130" s="76" t="s">
        <v>7</v>
      </c>
      <c r="D130" s="76" t="s">
        <v>44</v>
      </c>
      <c r="E130" s="76" t="s">
        <v>67</v>
      </c>
      <c r="F130" s="76" t="s">
        <v>35</v>
      </c>
      <c r="G130" s="76" t="s">
        <v>81</v>
      </c>
      <c r="H130" s="72" t="s">
        <v>68</v>
      </c>
      <c r="I130" s="78">
        <v>0</v>
      </c>
      <c r="J130" s="78"/>
      <c r="K130" s="78"/>
      <c r="L130" s="14"/>
      <c r="M130" s="14"/>
      <c r="N130" s="44"/>
      <c r="O130" s="45"/>
      <c r="P130" s="13"/>
      <c r="Q130" s="13"/>
      <c r="R130" s="13"/>
      <c r="S130" s="13"/>
      <c r="T130" s="13"/>
      <c r="U130" s="18"/>
    </row>
    <row r="131" spans="1:21" ht="32.25" hidden="1" customHeight="1">
      <c r="A131" s="83" t="s">
        <v>131</v>
      </c>
      <c r="B131" s="76" t="s">
        <v>10</v>
      </c>
      <c r="C131" s="76" t="s">
        <v>7</v>
      </c>
      <c r="D131" s="76" t="s">
        <v>44</v>
      </c>
      <c r="E131" s="76" t="s">
        <v>67</v>
      </c>
      <c r="F131" s="76" t="s">
        <v>35</v>
      </c>
      <c r="G131" s="76" t="s">
        <v>81</v>
      </c>
      <c r="H131" s="61" t="s">
        <v>72</v>
      </c>
      <c r="I131" s="78">
        <f>I132</f>
        <v>0</v>
      </c>
      <c r="J131" s="78">
        <f>J132</f>
        <v>0</v>
      </c>
      <c r="K131" s="78">
        <f>K132</f>
        <v>0</v>
      </c>
      <c r="L131" s="14"/>
      <c r="M131" s="14"/>
      <c r="N131" s="44"/>
      <c r="O131" s="45"/>
      <c r="P131" s="13"/>
      <c r="Q131" s="13"/>
      <c r="R131" s="13"/>
      <c r="S131" s="13"/>
      <c r="T131" s="13"/>
      <c r="U131" s="18"/>
    </row>
    <row r="132" spans="1:21" ht="14.25" hidden="1" customHeight="1">
      <c r="A132" s="153" t="s">
        <v>135</v>
      </c>
      <c r="B132" s="76" t="s">
        <v>10</v>
      </c>
      <c r="C132" s="76" t="s">
        <v>7</v>
      </c>
      <c r="D132" s="76" t="s">
        <v>44</v>
      </c>
      <c r="E132" s="76" t="s">
        <v>67</v>
      </c>
      <c r="F132" s="76" t="s">
        <v>35</v>
      </c>
      <c r="G132" s="76" t="s">
        <v>81</v>
      </c>
      <c r="H132" s="72" t="s">
        <v>133</v>
      </c>
      <c r="I132" s="78">
        <v>0</v>
      </c>
      <c r="J132" s="78">
        <v>0</v>
      </c>
      <c r="K132" s="78">
        <v>0</v>
      </c>
      <c r="L132" s="14"/>
      <c r="M132" s="14"/>
      <c r="N132" s="44"/>
      <c r="O132" s="45"/>
      <c r="P132" s="13"/>
      <c r="Q132" s="13"/>
      <c r="R132" s="13"/>
      <c r="S132" s="13"/>
      <c r="T132" s="13"/>
      <c r="U132" s="18"/>
    </row>
    <row r="133" spans="1:21" ht="15.75" customHeight="1">
      <c r="A133" s="128" t="s">
        <v>80</v>
      </c>
      <c r="B133" s="112" t="s">
        <v>10</v>
      </c>
      <c r="C133" s="112" t="s">
        <v>7</v>
      </c>
      <c r="D133" s="112" t="s">
        <v>44</v>
      </c>
      <c r="E133" s="112" t="s">
        <v>67</v>
      </c>
      <c r="F133" s="112" t="s">
        <v>35</v>
      </c>
      <c r="G133" s="112" t="s">
        <v>81</v>
      </c>
      <c r="H133" s="112"/>
      <c r="I133" s="114">
        <f>I135+I134</f>
        <v>28959.81</v>
      </c>
      <c r="J133" s="114">
        <f>J135</f>
        <v>0</v>
      </c>
      <c r="K133" s="114">
        <f>K135</f>
        <v>0</v>
      </c>
      <c r="L133" s="14"/>
      <c r="M133" s="14"/>
      <c r="N133" s="44"/>
      <c r="O133" s="45"/>
      <c r="P133" s="13"/>
      <c r="Q133" s="13"/>
      <c r="R133" s="13"/>
      <c r="S133" s="13"/>
      <c r="T133" s="13"/>
      <c r="U133" s="18"/>
    </row>
    <row r="134" spans="1:21" ht="33" customHeight="1">
      <c r="A134" s="116" t="s">
        <v>94</v>
      </c>
      <c r="B134" s="72" t="s">
        <v>10</v>
      </c>
      <c r="C134" s="72" t="s">
        <v>7</v>
      </c>
      <c r="D134" s="72" t="s">
        <v>44</v>
      </c>
      <c r="E134" s="72" t="s">
        <v>67</v>
      </c>
      <c r="F134" s="72" t="s">
        <v>35</v>
      </c>
      <c r="G134" s="72" t="s">
        <v>81</v>
      </c>
      <c r="H134" s="72" t="s">
        <v>68</v>
      </c>
      <c r="I134" s="78">
        <v>80</v>
      </c>
      <c r="J134" s="78">
        <v>0</v>
      </c>
      <c r="K134" s="78">
        <v>0</v>
      </c>
      <c r="L134" s="14"/>
      <c r="M134" s="14"/>
      <c r="N134" s="44"/>
      <c r="O134" s="45"/>
      <c r="P134" s="13"/>
      <c r="Q134" s="13"/>
      <c r="R134" s="13"/>
      <c r="S134" s="13"/>
      <c r="T134" s="13"/>
      <c r="U134" s="18"/>
    </row>
    <row r="135" spans="1:21" ht="19.5" customHeight="1">
      <c r="A135" s="116" t="s">
        <v>134</v>
      </c>
      <c r="B135" s="72" t="s">
        <v>10</v>
      </c>
      <c r="C135" s="72" t="s">
        <v>7</v>
      </c>
      <c r="D135" s="72" t="s">
        <v>44</v>
      </c>
      <c r="E135" s="72" t="s">
        <v>67</v>
      </c>
      <c r="F135" s="72" t="s">
        <v>35</v>
      </c>
      <c r="G135" s="72" t="s">
        <v>81</v>
      </c>
      <c r="H135" s="72" t="s">
        <v>133</v>
      </c>
      <c r="I135" s="78">
        <v>28879.81</v>
      </c>
      <c r="J135" s="78">
        <v>0</v>
      </c>
      <c r="K135" s="78">
        <v>0</v>
      </c>
      <c r="L135" s="14"/>
      <c r="M135" s="14"/>
      <c r="N135" s="44"/>
      <c r="O135" s="45"/>
      <c r="P135" s="13"/>
      <c r="Q135" s="13"/>
      <c r="R135" s="13"/>
      <c r="S135" s="13"/>
      <c r="T135" s="13"/>
      <c r="U135" s="18"/>
    </row>
    <row r="136" spans="1:21" ht="30" customHeight="1">
      <c r="A136" s="173" t="s">
        <v>191</v>
      </c>
      <c r="B136" s="112" t="s">
        <v>10</v>
      </c>
      <c r="C136" s="112" t="s">
        <v>7</v>
      </c>
      <c r="D136" s="112" t="s">
        <v>44</v>
      </c>
      <c r="E136" s="112" t="s">
        <v>67</v>
      </c>
      <c r="F136" s="112" t="s">
        <v>35</v>
      </c>
      <c r="G136" s="112" t="s">
        <v>55</v>
      </c>
      <c r="H136" s="112"/>
      <c r="I136" s="114">
        <f>I137</f>
        <v>863.61900000000003</v>
      </c>
      <c r="J136" s="114">
        <f>J137</f>
        <v>884.01900000000001</v>
      </c>
      <c r="K136" s="114">
        <f>K137</f>
        <v>884.01900000000001</v>
      </c>
      <c r="L136" s="14"/>
      <c r="M136" s="14"/>
      <c r="N136" s="44"/>
      <c r="O136" s="45"/>
      <c r="P136" s="13"/>
      <c r="Q136" s="13"/>
      <c r="R136" s="13"/>
      <c r="S136" s="13"/>
      <c r="T136" s="13"/>
      <c r="U136" s="18"/>
    </row>
    <row r="137" spans="1:21" ht="33" customHeight="1">
      <c r="A137" s="116" t="s">
        <v>94</v>
      </c>
      <c r="B137" s="76" t="s">
        <v>10</v>
      </c>
      <c r="C137" s="76" t="s">
        <v>7</v>
      </c>
      <c r="D137" s="76" t="s">
        <v>44</v>
      </c>
      <c r="E137" s="76" t="s">
        <v>67</v>
      </c>
      <c r="F137" s="76" t="s">
        <v>35</v>
      </c>
      <c r="G137" s="76" t="s">
        <v>55</v>
      </c>
      <c r="H137" s="72" t="s">
        <v>68</v>
      </c>
      <c r="I137" s="78">
        <v>863.61900000000003</v>
      </c>
      <c r="J137" s="78">
        <v>884.01900000000001</v>
      </c>
      <c r="K137" s="78">
        <v>884.01900000000001</v>
      </c>
      <c r="L137" s="14"/>
      <c r="M137" s="14"/>
      <c r="N137" s="44"/>
      <c r="O137" s="45"/>
      <c r="P137" s="13"/>
      <c r="Q137" s="13"/>
      <c r="R137" s="13"/>
      <c r="S137" s="13"/>
      <c r="T137" s="13"/>
      <c r="U137" s="18"/>
    </row>
    <row r="138" spans="1:21" ht="33" customHeight="1">
      <c r="A138" s="195" t="s">
        <v>211</v>
      </c>
      <c r="B138" s="112" t="s">
        <v>10</v>
      </c>
      <c r="C138" s="112" t="s">
        <v>7</v>
      </c>
      <c r="D138" s="112" t="s">
        <v>44</v>
      </c>
      <c r="E138" s="112" t="s">
        <v>67</v>
      </c>
      <c r="F138" s="112" t="s">
        <v>35</v>
      </c>
      <c r="G138" s="112" t="s">
        <v>110</v>
      </c>
      <c r="H138" s="112"/>
      <c r="I138" s="189">
        <v>170.4</v>
      </c>
      <c r="J138" s="189">
        <v>0</v>
      </c>
      <c r="K138" s="189">
        <v>0</v>
      </c>
      <c r="L138" s="14"/>
      <c r="M138" s="14"/>
      <c r="N138" s="44"/>
      <c r="O138" s="45"/>
      <c r="P138" s="13"/>
      <c r="Q138" s="13"/>
      <c r="R138" s="13"/>
      <c r="S138" s="13"/>
      <c r="T138" s="13"/>
      <c r="U138" s="18"/>
    </row>
    <row r="139" spans="1:21" ht="33" customHeight="1">
      <c r="A139" s="116" t="s">
        <v>94</v>
      </c>
      <c r="B139" s="76" t="s">
        <v>10</v>
      </c>
      <c r="C139" s="76" t="s">
        <v>7</v>
      </c>
      <c r="D139" s="76" t="s">
        <v>44</v>
      </c>
      <c r="E139" s="76" t="s">
        <v>67</v>
      </c>
      <c r="F139" s="76" t="s">
        <v>35</v>
      </c>
      <c r="G139" s="188" t="s">
        <v>110</v>
      </c>
      <c r="H139" s="72" t="s">
        <v>68</v>
      </c>
      <c r="I139" s="78">
        <v>170.4</v>
      </c>
      <c r="J139" s="78">
        <v>0</v>
      </c>
      <c r="K139" s="78">
        <v>0</v>
      </c>
      <c r="L139" s="14"/>
      <c r="M139" s="14"/>
      <c r="N139" s="44"/>
      <c r="O139" s="45"/>
      <c r="P139" s="13"/>
      <c r="Q139" s="13"/>
      <c r="R139" s="13"/>
      <c r="S139" s="13"/>
      <c r="T139" s="13"/>
      <c r="U139" s="18"/>
    </row>
    <row r="140" spans="1:21" ht="21.75" customHeight="1">
      <c r="A140" s="117" t="s">
        <v>100</v>
      </c>
      <c r="B140" s="61" t="s">
        <v>10</v>
      </c>
      <c r="C140" s="61" t="s">
        <v>7</v>
      </c>
      <c r="D140" s="61" t="s">
        <v>44</v>
      </c>
      <c r="E140" s="61" t="s">
        <v>67</v>
      </c>
      <c r="F140" s="61" t="s">
        <v>101</v>
      </c>
      <c r="G140" s="61" t="s">
        <v>42</v>
      </c>
      <c r="H140" s="72"/>
      <c r="I140" s="68">
        <f>I141</f>
        <v>167673.106</v>
      </c>
      <c r="J140" s="68">
        <f>J141</f>
        <v>0</v>
      </c>
      <c r="K140" s="68">
        <f>K141</f>
        <v>0</v>
      </c>
      <c r="L140" s="14"/>
      <c r="M140" s="14"/>
      <c r="N140" s="44"/>
      <c r="O140" s="45"/>
      <c r="P140" s="13"/>
      <c r="Q140" s="13"/>
      <c r="R140" s="13"/>
      <c r="S140" s="13"/>
      <c r="T140" s="13"/>
      <c r="U140" s="18"/>
    </row>
    <row r="141" spans="1:21" ht="49.5" customHeight="1">
      <c r="A141" s="117" t="s">
        <v>128</v>
      </c>
      <c r="B141" s="61" t="s">
        <v>10</v>
      </c>
      <c r="C141" s="61" t="s">
        <v>7</v>
      </c>
      <c r="D141" s="61" t="s">
        <v>44</v>
      </c>
      <c r="E141" s="61" t="s">
        <v>67</v>
      </c>
      <c r="F141" s="61" t="s">
        <v>127</v>
      </c>
      <c r="G141" s="61" t="s">
        <v>42</v>
      </c>
      <c r="H141" s="72"/>
      <c r="I141" s="68">
        <f>I142+I144</f>
        <v>167673.106</v>
      </c>
      <c r="J141" s="68">
        <f>J142+J144</f>
        <v>0</v>
      </c>
      <c r="K141" s="68">
        <f>K142+K144</f>
        <v>0</v>
      </c>
      <c r="L141" s="14"/>
      <c r="M141" s="14"/>
      <c r="N141" s="44"/>
      <c r="O141" s="45"/>
      <c r="P141" s="13"/>
      <c r="Q141" s="13"/>
      <c r="R141" s="13"/>
      <c r="S141" s="13"/>
      <c r="T141" s="13"/>
      <c r="U141" s="18"/>
    </row>
    <row r="142" spans="1:21" ht="60" customHeight="1">
      <c r="A142" s="173" t="s">
        <v>192</v>
      </c>
      <c r="B142" s="112" t="s">
        <v>10</v>
      </c>
      <c r="C142" s="112" t="s">
        <v>7</v>
      </c>
      <c r="D142" s="112" t="s">
        <v>44</v>
      </c>
      <c r="E142" s="112" t="s">
        <v>67</v>
      </c>
      <c r="F142" s="112" t="s">
        <v>127</v>
      </c>
      <c r="G142" s="112" t="s">
        <v>129</v>
      </c>
      <c r="H142" s="112"/>
      <c r="I142" s="114">
        <f>I143</f>
        <v>162642.91281000001</v>
      </c>
      <c r="J142" s="114">
        <f>J143</f>
        <v>0</v>
      </c>
      <c r="K142" s="114">
        <f>K143</f>
        <v>0</v>
      </c>
      <c r="L142" s="14"/>
      <c r="M142" s="14"/>
      <c r="N142" s="44"/>
      <c r="O142" s="45"/>
      <c r="P142" s="13"/>
      <c r="Q142" s="13"/>
      <c r="R142" s="13"/>
      <c r="S142" s="13"/>
      <c r="T142" s="13"/>
      <c r="U142" s="18"/>
    </row>
    <row r="143" spans="1:21" ht="18" customHeight="1">
      <c r="A143" s="115" t="s">
        <v>134</v>
      </c>
      <c r="B143" s="72" t="s">
        <v>10</v>
      </c>
      <c r="C143" s="76" t="s">
        <v>7</v>
      </c>
      <c r="D143" s="76" t="s">
        <v>44</v>
      </c>
      <c r="E143" s="76" t="s">
        <v>67</v>
      </c>
      <c r="F143" s="72" t="s">
        <v>127</v>
      </c>
      <c r="G143" s="72" t="s">
        <v>129</v>
      </c>
      <c r="H143" s="72" t="s">
        <v>133</v>
      </c>
      <c r="I143" s="78">
        <v>162642.91281000001</v>
      </c>
      <c r="J143" s="78">
        <v>0</v>
      </c>
      <c r="K143" s="78">
        <v>0</v>
      </c>
      <c r="L143" s="14"/>
      <c r="M143" s="14"/>
      <c r="N143" s="44"/>
      <c r="O143" s="45"/>
      <c r="P143" s="13"/>
      <c r="Q143" s="13"/>
      <c r="R143" s="13"/>
      <c r="S143" s="13"/>
      <c r="T143" s="13"/>
      <c r="U143" s="18"/>
    </row>
    <row r="144" spans="1:21" ht="45.75" customHeight="1">
      <c r="A144" s="173" t="s">
        <v>193</v>
      </c>
      <c r="B144" s="112" t="s">
        <v>10</v>
      </c>
      <c r="C144" s="112" t="s">
        <v>7</v>
      </c>
      <c r="D144" s="112" t="s">
        <v>44</v>
      </c>
      <c r="E144" s="112" t="s">
        <v>67</v>
      </c>
      <c r="F144" s="112" t="s">
        <v>127</v>
      </c>
      <c r="G144" s="112" t="s">
        <v>130</v>
      </c>
      <c r="H144" s="112"/>
      <c r="I144" s="114">
        <f>I145</f>
        <v>5030.19319</v>
      </c>
      <c r="J144" s="114">
        <f>J145</f>
        <v>0</v>
      </c>
      <c r="K144" s="114">
        <f>K145</f>
        <v>0</v>
      </c>
      <c r="L144" s="14"/>
      <c r="M144" s="14"/>
      <c r="N144" s="44"/>
      <c r="O144" s="45"/>
      <c r="P144" s="13"/>
      <c r="Q144" s="13"/>
      <c r="R144" s="13"/>
      <c r="S144" s="13"/>
      <c r="T144" s="13"/>
      <c r="U144" s="18"/>
    </row>
    <row r="145" spans="1:21" ht="20.25" customHeight="1">
      <c r="A145" s="116" t="s">
        <v>134</v>
      </c>
      <c r="B145" s="72" t="s">
        <v>10</v>
      </c>
      <c r="C145" s="76" t="s">
        <v>7</v>
      </c>
      <c r="D145" s="76" t="s">
        <v>44</v>
      </c>
      <c r="E145" s="76" t="s">
        <v>67</v>
      </c>
      <c r="F145" s="72" t="s">
        <v>127</v>
      </c>
      <c r="G145" s="72" t="s">
        <v>130</v>
      </c>
      <c r="H145" s="72" t="s">
        <v>133</v>
      </c>
      <c r="I145" s="78">
        <v>5030.19319</v>
      </c>
      <c r="J145" s="78">
        <v>0</v>
      </c>
      <c r="K145" s="78">
        <v>0</v>
      </c>
      <c r="L145" s="14"/>
      <c r="M145" s="14"/>
      <c r="N145" s="44"/>
      <c r="O145" s="45"/>
      <c r="P145" s="13"/>
      <c r="Q145" s="13"/>
      <c r="R145" s="13"/>
      <c r="S145" s="13"/>
      <c r="T145" s="13"/>
      <c r="U145" s="18"/>
    </row>
    <row r="146" spans="1:21" ht="19.5" customHeight="1">
      <c r="A146" s="155" t="s">
        <v>22</v>
      </c>
      <c r="B146" s="98" t="str">
        <f>B$121</f>
        <v>05</v>
      </c>
      <c r="C146" s="99" t="s">
        <v>9</v>
      </c>
      <c r="D146" s="119"/>
      <c r="E146" s="119"/>
      <c r="F146" s="119"/>
      <c r="G146" s="120"/>
      <c r="H146" s="99"/>
      <c r="I146" s="107">
        <f>I147+I202+I210</f>
        <v>12330.21306</v>
      </c>
      <c r="J146" s="107">
        <f>J147+J202+J210</f>
        <v>4926.4922499999993</v>
      </c>
      <c r="K146" s="190">
        <f>K147+K202+K210</f>
        <v>4290.4922499999993</v>
      </c>
      <c r="L146" s="14" t="e">
        <f>#REF!+#REF!+#REF!+#REF!+L149</f>
        <v>#REF!</v>
      </c>
      <c r="M146" s="14" t="e">
        <f>#REF!+#REF!+#REF!+#REF!+M149</f>
        <v>#REF!</v>
      </c>
      <c r="N146" s="57"/>
      <c r="O146" s="13"/>
      <c r="P146" s="13"/>
      <c r="Q146" s="13"/>
      <c r="R146" s="13"/>
      <c r="S146" s="13"/>
      <c r="T146" s="13"/>
      <c r="U146" s="18"/>
    </row>
    <row r="147" spans="1:21" ht="45.75" customHeight="1">
      <c r="A147" s="117" t="s">
        <v>170</v>
      </c>
      <c r="B147" s="77" t="str">
        <f>B$121</f>
        <v>05</v>
      </c>
      <c r="C147" s="61" t="s">
        <v>9</v>
      </c>
      <c r="D147" s="61" t="s">
        <v>7</v>
      </c>
      <c r="E147" s="61" t="s">
        <v>41</v>
      </c>
      <c r="F147" s="61" t="s">
        <v>35</v>
      </c>
      <c r="G147" s="61" t="s">
        <v>42</v>
      </c>
      <c r="H147" s="65"/>
      <c r="I147" s="68">
        <f>I148+I166+I179</f>
        <v>9900.114239999999</v>
      </c>
      <c r="J147" s="68">
        <f>J148+J166+J179</f>
        <v>4926.4922499999993</v>
      </c>
      <c r="K147" s="171">
        <f>K148+K166+K179</f>
        <v>0</v>
      </c>
      <c r="L147" s="14"/>
      <c r="M147" s="14"/>
      <c r="N147" s="44"/>
      <c r="O147" s="45"/>
      <c r="P147" s="13"/>
      <c r="Q147" s="13"/>
      <c r="R147" s="13"/>
      <c r="S147" s="13"/>
      <c r="T147" s="13"/>
      <c r="U147" s="18"/>
    </row>
    <row r="148" spans="1:21" ht="65.25" customHeight="1">
      <c r="A148" s="117" t="s">
        <v>173</v>
      </c>
      <c r="B148" s="77" t="str">
        <f>B$128</f>
        <v>05</v>
      </c>
      <c r="C148" s="61" t="s">
        <v>9</v>
      </c>
      <c r="D148" s="61" t="s">
        <v>7</v>
      </c>
      <c r="E148" s="61">
        <v>0</v>
      </c>
      <c r="F148" s="61" t="s">
        <v>8</v>
      </c>
      <c r="G148" s="61" t="s">
        <v>42</v>
      </c>
      <c r="H148" s="61"/>
      <c r="I148" s="68">
        <f>I149+I157+I159+I161+I164</f>
        <v>7628.3886399999992</v>
      </c>
      <c r="J148" s="68">
        <f>J149+J157+J159+J161</f>
        <v>4926.4922499999993</v>
      </c>
      <c r="K148" s="171">
        <f>K149+K157+K159+K161</f>
        <v>0</v>
      </c>
      <c r="L148" s="14"/>
      <c r="M148" s="14"/>
      <c r="N148" s="44"/>
      <c r="O148" s="45"/>
      <c r="P148" s="13"/>
      <c r="Q148" s="13"/>
      <c r="R148" s="13"/>
      <c r="S148" s="13"/>
      <c r="T148" s="13"/>
      <c r="U148" s="18"/>
    </row>
    <row r="149" spans="1:21" ht="29.25" customHeight="1">
      <c r="A149" s="118" t="s">
        <v>160</v>
      </c>
      <c r="B149" s="111" t="str">
        <f t="shared" ref="B149:B156" si="16">B$121</f>
        <v>05</v>
      </c>
      <c r="C149" s="111" t="str">
        <f>C146</f>
        <v>03</v>
      </c>
      <c r="D149" s="112" t="s">
        <v>7</v>
      </c>
      <c r="E149" s="112">
        <v>0</v>
      </c>
      <c r="F149" s="112" t="s">
        <v>8</v>
      </c>
      <c r="G149" s="112" t="s">
        <v>62</v>
      </c>
      <c r="H149" s="112"/>
      <c r="I149" s="114">
        <f>I150+I156</f>
        <v>2090.00585</v>
      </c>
      <c r="J149" s="114">
        <f>J150</f>
        <v>1272.79225</v>
      </c>
      <c r="K149" s="172">
        <f>K150</f>
        <v>0</v>
      </c>
      <c r="L149" s="9" t="e">
        <f>#REF!</f>
        <v>#REF!</v>
      </c>
      <c r="M149" s="9" t="e">
        <f>#REF!</f>
        <v>#REF!</v>
      </c>
      <c r="N149" s="44"/>
      <c r="O149" s="45"/>
      <c r="P149" s="13"/>
      <c r="Q149" s="13"/>
      <c r="R149" s="13"/>
      <c r="S149" s="13"/>
      <c r="T149" s="13"/>
      <c r="U149" s="18"/>
    </row>
    <row r="150" spans="1:21" ht="30.75" customHeight="1">
      <c r="A150" s="116" t="s">
        <v>94</v>
      </c>
      <c r="B150" s="74" t="str">
        <f t="shared" si="16"/>
        <v>05</v>
      </c>
      <c r="C150" s="76" t="s">
        <v>9</v>
      </c>
      <c r="D150" s="76" t="s">
        <v>7</v>
      </c>
      <c r="E150" s="76">
        <v>0</v>
      </c>
      <c r="F150" s="76" t="s">
        <v>8</v>
      </c>
      <c r="G150" s="76" t="s">
        <v>62</v>
      </c>
      <c r="H150" s="72" t="s">
        <v>68</v>
      </c>
      <c r="I150" s="78">
        <v>2087.12167</v>
      </c>
      <c r="J150" s="78">
        <v>1272.79225</v>
      </c>
      <c r="K150" s="80">
        <v>0</v>
      </c>
      <c r="L150" s="9"/>
      <c r="M150" s="9"/>
      <c r="N150" s="44"/>
      <c r="O150" s="45"/>
      <c r="P150" s="13"/>
      <c r="Q150" s="13"/>
      <c r="R150" s="13"/>
      <c r="S150" s="13"/>
      <c r="T150" s="13"/>
      <c r="U150" s="18"/>
    </row>
    <row r="151" spans="1:21" ht="0.75" hidden="1" customHeight="1">
      <c r="A151" s="116" t="s">
        <v>45</v>
      </c>
      <c r="B151" s="74" t="str">
        <f t="shared" si="16"/>
        <v>05</v>
      </c>
      <c r="C151" s="76" t="s">
        <v>9</v>
      </c>
      <c r="D151" s="76" t="s">
        <v>7</v>
      </c>
      <c r="E151" s="76">
        <v>0</v>
      </c>
      <c r="F151" s="76" t="s">
        <v>10</v>
      </c>
      <c r="G151" s="76" t="s">
        <v>62</v>
      </c>
      <c r="H151" s="61" t="s">
        <v>46</v>
      </c>
      <c r="I151" s="89">
        <v>0</v>
      </c>
      <c r="J151" s="78">
        <v>0</v>
      </c>
      <c r="K151" s="80">
        <v>0</v>
      </c>
      <c r="L151" s="9"/>
      <c r="M151" s="9"/>
      <c r="N151" s="44"/>
      <c r="O151" s="45"/>
      <c r="P151" s="13"/>
      <c r="Q151" s="13"/>
      <c r="R151" s="13"/>
      <c r="S151" s="13"/>
      <c r="T151" s="13"/>
      <c r="U151" s="18"/>
    </row>
    <row r="152" spans="1:21" ht="82.5" hidden="1" customHeight="1">
      <c r="A152" s="123" t="s">
        <v>125</v>
      </c>
      <c r="B152" s="77" t="str">
        <f t="shared" si="16"/>
        <v>05</v>
      </c>
      <c r="C152" s="61" t="s">
        <v>9</v>
      </c>
      <c r="D152" s="61" t="s">
        <v>7</v>
      </c>
      <c r="E152" s="61">
        <v>0</v>
      </c>
      <c r="F152" s="61" t="s">
        <v>10</v>
      </c>
      <c r="G152" s="61" t="s">
        <v>124</v>
      </c>
      <c r="H152" s="61"/>
      <c r="I152" s="68">
        <f t="shared" ref="I152:K153" si="17">I153</f>
        <v>0</v>
      </c>
      <c r="J152" s="68">
        <f t="shared" si="17"/>
        <v>0</v>
      </c>
      <c r="K152" s="171">
        <f t="shared" si="17"/>
        <v>0</v>
      </c>
      <c r="L152" s="9"/>
      <c r="M152" s="9"/>
      <c r="N152" s="44"/>
      <c r="O152" s="45"/>
      <c r="P152" s="13"/>
      <c r="Q152" s="13"/>
      <c r="R152" s="13"/>
      <c r="S152" s="13"/>
      <c r="T152" s="13"/>
      <c r="U152" s="18"/>
    </row>
    <row r="153" spans="1:21" ht="32.25" hidden="1" customHeight="1">
      <c r="A153" s="116" t="s">
        <v>150</v>
      </c>
      <c r="B153" s="74" t="str">
        <f t="shared" si="16"/>
        <v>05</v>
      </c>
      <c r="C153" s="76" t="s">
        <v>9</v>
      </c>
      <c r="D153" s="76" t="s">
        <v>7</v>
      </c>
      <c r="E153" s="76">
        <v>0</v>
      </c>
      <c r="F153" s="76" t="s">
        <v>10</v>
      </c>
      <c r="G153" s="76" t="s">
        <v>124</v>
      </c>
      <c r="H153" s="61" t="s">
        <v>43</v>
      </c>
      <c r="I153" s="68">
        <f t="shared" si="17"/>
        <v>0</v>
      </c>
      <c r="J153" s="68">
        <f t="shared" si="17"/>
        <v>0</v>
      </c>
      <c r="K153" s="171">
        <f t="shared" si="17"/>
        <v>0</v>
      </c>
      <c r="L153" s="9"/>
      <c r="M153" s="9"/>
      <c r="N153" s="44"/>
      <c r="O153" s="45"/>
      <c r="P153" s="13"/>
      <c r="Q153" s="13"/>
      <c r="R153" s="13"/>
      <c r="S153" s="13"/>
      <c r="T153" s="13"/>
      <c r="U153" s="18"/>
    </row>
    <row r="154" spans="1:21" ht="30" hidden="1" customHeight="1">
      <c r="A154" s="116" t="s">
        <v>94</v>
      </c>
      <c r="B154" s="74" t="str">
        <f t="shared" si="16"/>
        <v>05</v>
      </c>
      <c r="C154" s="76" t="s">
        <v>9</v>
      </c>
      <c r="D154" s="76" t="s">
        <v>7</v>
      </c>
      <c r="E154" s="76">
        <v>0</v>
      </c>
      <c r="F154" s="76" t="s">
        <v>10</v>
      </c>
      <c r="G154" s="76" t="s">
        <v>124</v>
      </c>
      <c r="H154" s="72" t="s">
        <v>68</v>
      </c>
      <c r="I154" s="89">
        <v>0</v>
      </c>
      <c r="J154" s="78">
        <v>0</v>
      </c>
      <c r="K154" s="80">
        <v>0</v>
      </c>
      <c r="L154" s="9"/>
      <c r="M154" s="9"/>
      <c r="N154" s="44"/>
      <c r="O154" s="45"/>
      <c r="P154" s="13"/>
      <c r="Q154" s="13"/>
      <c r="R154" s="13"/>
      <c r="S154" s="13"/>
      <c r="T154" s="13"/>
      <c r="U154" s="18"/>
    </row>
    <row r="155" spans="1:21" ht="14.25" hidden="1" customHeight="1">
      <c r="A155" s="156" t="s">
        <v>84</v>
      </c>
      <c r="B155" s="61" t="s">
        <v>10</v>
      </c>
      <c r="C155" s="61" t="s">
        <v>9</v>
      </c>
      <c r="D155" s="61" t="s">
        <v>7</v>
      </c>
      <c r="E155" s="61" t="s">
        <v>41</v>
      </c>
      <c r="F155" s="61" t="s">
        <v>78</v>
      </c>
      <c r="G155" s="61" t="s">
        <v>42</v>
      </c>
      <c r="H155" s="61"/>
      <c r="I155" s="68">
        <v>0</v>
      </c>
      <c r="J155" s="68">
        <v>0</v>
      </c>
      <c r="K155" s="171">
        <v>0</v>
      </c>
      <c r="L155" s="9"/>
      <c r="M155" s="9"/>
      <c r="N155" s="44"/>
      <c r="O155" s="45"/>
      <c r="P155" s="13"/>
      <c r="Q155" s="13"/>
      <c r="R155" s="13"/>
      <c r="S155" s="13"/>
      <c r="T155" s="13"/>
      <c r="U155" s="18"/>
    </row>
    <row r="156" spans="1:21" ht="14.25" customHeight="1">
      <c r="A156" s="127" t="s">
        <v>45</v>
      </c>
      <c r="B156" s="74" t="str">
        <f t="shared" si="16"/>
        <v>05</v>
      </c>
      <c r="C156" s="76" t="s">
        <v>9</v>
      </c>
      <c r="D156" s="76" t="s">
        <v>7</v>
      </c>
      <c r="E156" s="76">
        <v>0</v>
      </c>
      <c r="F156" s="76" t="s">
        <v>8</v>
      </c>
      <c r="G156" s="76" t="s">
        <v>62</v>
      </c>
      <c r="H156" s="72" t="s">
        <v>46</v>
      </c>
      <c r="I156" s="78">
        <v>2.8841800000000002</v>
      </c>
      <c r="J156" s="78">
        <v>0</v>
      </c>
      <c r="K156" s="80">
        <v>0</v>
      </c>
      <c r="L156" s="9"/>
      <c r="M156" s="9"/>
      <c r="N156" s="44"/>
      <c r="O156" s="45"/>
      <c r="P156" s="13"/>
      <c r="Q156" s="13"/>
      <c r="R156" s="13"/>
      <c r="S156" s="13"/>
      <c r="T156" s="13"/>
      <c r="U156" s="18"/>
    </row>
    <row r="157" spans="1:21" ht="14.45" customHeight="1">
      <c r="A157" s="128" t="s">
        <v>84</v>
      </c>
      <c r="B157" s="112" t="s">
        <v>10</v>
      </c>
      <c r="C157" s="112" t="s">
        <v>9</v>
      </c>
      <c r="D157" s="112" t="s">
        <v>7</v>
      </c>
      <c r="E157" s="112" t="s">
        <v>41</v>
      </c>
      <c r="F157" s="112" t="s">
        <v>8</v>
      </c>
      <c r="G157" s="112" t="s">
        <v>56</v>
      </c>
      <c r="H157" s="112"/>
      <c r="I157" s="114">
        <f>I158</f>
        <v>200</v>
      </c>
      <c r="J157" s="114">
        <f>J158</f>
        <v>200</v>
      </c>
      <c r="K157" s="172">
        <f>K158</f>
        <v>0</v>
      </c>
      <c r="L157" s="32"/>
      <c r="M157" s="32"/>
      <c r="N157" s="42"/>
      <c r="O157" s="43"/>
      <c r="P157" s="22"/>
      <c r="Q157" s="22"/>
      <c r="R157" s="22"/>
      <c r="S157" s="22"/>
      <c r="T157" s="22"/>
      <c r="U157" s="18"/>
    </row>
    <row r="158" spans="1:21" ht="32.25" customHeight="1">
      <c r="A158" s="116" t="s">
        <v>94</v>
      </c>
      <c r="B158" s="76" t="s">
        <v>10</v>
      </c>
      <c r="C158" s="76" t="s">
        <v>9</v>
      </c>
      <c r="D158" s="76" t="s">
        <v>7</v>
      </c>
      <c r="E158" s="76" t="s">
        <v>41</v>
      </c>
      <c r="F158" s="76" t="s">
        <v>8</v>
      </c>
      <c r="G158" s="76" t="s">
        <v>56</v>
      </c>
      <c r="H158" s="72" t="s">
        <v>68</v>
      </c>
      <c r="I158" s="78">
        <v>200</v>
      </c>
      <c r="J158" s="78">
        <v>200</v>
      </c>
      <c r="K158" s="80">
        <v>0</v>
      </c>
      <c r="L158" s="32"/>
      <c r="M158" s="32"/>
      <c r="N158" s="42"/>
      <c r="O158" s="43"/>
      <c r="P158" s="22"/>
      <c r="Q158" s="22"/>
      <c r="R158" s="22"/>
      <c r="S158" s="22"/>
      <c r="T158" s="22"/>
      <c r="U158" s="18"/>
    </row>
    <row r="159" spans="1:21" ht="17.25" customHeight="1">
      <c r="A159" s="118" t="s">
        <v>161</v>
      </c>
      <c r="B159" s="112" t="s">
        <v>10</v>
      </c>
      <c r="C159" s="112" t="s">
        <v>9</v>
      </c>
      <c r="D159" s="112" t="s">
        <v>7</v>
      </c>
      <c r="E159" s="112" t="s">
        <v>41</v>
      </c>
      <c r="F159" s="112" t="s">
        <v>8</v>
      </c>
      <c r="G159" s="112" t="s">
        <v>57</v>
      </c>
      <c r="H159" s="112"/>
      <c r="I159" s="114">
        <f>I160</f>
        <v>50</v>
      </c>
      <c r="J159" s="114">
        <f>J160</f>
        <v>50</v>
      </c>
      <c r="K159" s="172">
        <f>K160</f>
        <v>0</v>
      </c>
      <c r="L159" s="32"/>
      <c r="M159" s="32"/>
      <c r="N159" s="42"/>
      <c r="O159" s="43"/>
      <c r="P159" s="22"/>
      <c r="Q159" s="22"/>
      <c r="R159" s="22"/>
      <c r="S159" s="22"/>
      <c r="T159" s="22"/>
      <c r="U159" s="18"/>
    </row>
    <row r="160" spans="1:21" ht="36.75" customHeight="1">
      <c r="A160" s="116" t="s">
        <v>94</v>
      </c>
      <c r="B160" s="76" t="s">
        <v>10</v>
      </c>
      <c r="C160" s="76" t="s">
        <v>9</v>
      </c>
      <c r="D160" s="76" t="s">
        <v>7</v>
      </c>
      <c r="E160" s="76" t="s">
        <v>41</v>
      </c>
      <c r="F160" s="76" t="s">
        <v>8</v>
      </c>
      <c r="G160" s="76" t="s">
        <v>57</v>
      </c>
      <c r="H160" s="72" t="s">
        <v>68</v>
      </c>
      <c r="I160" s="78">
        <v>50</v>
      </c>
      <c r="J160" s="78">
        <v>50</v>
      </c>
      <c r="K160" s="80">
        <v>0</v>
      </c>
      <c r="L160" s="32"/>
      <c r="M160" s="32"/>
      <c r="N160" s="42"/>
      <c r="O160" s="43"/>
      <c r="P160" s="22"/>
      <c r="Q160" s="22"/>
      <c r="R160" s="22"/>
      <c r="S160" s="22"/>
      <c r="T160" s="22"/>
      <c r="U160" s="18"/>
    </row>
    <row r="161" spans="1:21" ht="21.75" customHeight="1">
      <c r="A161" s="128" t="s">
        <v>85</v>
      </c>
      <c r="B161" s="112" t="s">
        <v>10</v>
      </c>
      <c r="C161" s="112" t="s">
        <v>9</v>
      </c>
      <c r="D161" s="112" t="s">
        <v>7</v>
      </c>
      <c r="E161" s="112" t="s">
        <v>41</v>
      </c>
      <c r="F161" s="112" t="s">
        <v>8</v>
      </c>
      <c r="G161" s="112" t="s">
        <v>63</v>
      </c>
      <c r="H161" s="112"/>
      <c r="I161" s="114">
        <f>I162+I163</f>
        <v>4637.3227900000002</v>
      </c>
      <c r="J161" s="114">
        <f>J162</f>
        <v>3403.7</v>
      </c>
      <c r="K161" s="172">
        <f>K162</f>
        <v>0</v>
      </c>
      <c r="L161" s="32"/>
      <c r="M161" s="32"/>
      <c r="N161" s="42"/>
      <c r="O161" s="43"/>
      <c r="P161" s="22"/>
      <c r="Q161" s="22"/>
      <c r="R161" s="22"/>
      <c r="S161" s="22"/>
      <c r="T161" s="22"/>
      <c r="U161" s="18"/>
    </row>
    <row r="162" spans="1:21" ht="33.75" customHeight="1">
      <c r="A162" s="116" t="s">
        <v>94</v>
      </c>
      <c r="B162" s="76" t="s">
        <v>10</v>
      </c>
      <c r="C162" s="76" t="s">
        <v>9</v>
      </c>
      <c r="D162" s="76" t="s">
        <v>7</v>
      </c>
      <c r="E162" s="76" t="s">
        <v>41</v>
      </c>
      <c r="F162" s="76" t="s">
        <v>8</v>
      </c>
      <c r="G162" s="76" t="s">
        <v>63</v>
      </c>
      <c r="H162" s="72" t="s">
        <v>68</v>
      </c>
      <c r="I162" s="78">
        <v>4634.9037500000004</v>
      </c>
      <c r="J162" s="78">
        <v>3403.7</v>
      </c>
      <c r="K162" s="80">
        <v>0</v>
      </c>
      <c r="L162" s="32"/>
      <c r="M162" s="32"/>
      <c r="N162" s="42"/>
      <c r="O162" s="43"/>
      <c r="P162" s="22"/>
      <c r="Q162" s="22"/>
      <c r="R162" s="22"/>
      <c r="S162" s="22"/>
      <c r="T162" s="22"/>
      <c r="U162" s="18"/>
    </row>
    <row r="163" spans="1:21" ht="33.75" customHeight="1">
      <c r="A163" s="127" t="s">
        <v>45</v>
      </c>
      <c r="B163" s="76" t="s">
        <v>10</v>
      </c>
      <c r="C163" s="76" t="s">
        <v>9</v>
      </c>
      <c r="D163" s="76" t="s">
        <v>7</v>
      </c>
      <c r="E163" s="76" t="s">
        <v>41</v>
      </c>
      <c r="F163" s="76" t="s">
        <v>8</v>
      </c>
      <c r="G163" s="76" t="s">
        <v>63</v>
      </c>
      <c r="H163" s="72" t="s">
        <v>46</v>
      </c>
      <c r="I163" s="78">
        <v>2.4190399999999999</v>
      </c>
      <c r="J163" s="78">
        <v>0</v>
      </c>
      <c r="K163" s="80">
        <v>0</v>
      </c>
      <c r="L163" s="32"/>
      <c r="M163" s="32"/>
      <c r="N163" s="42"/>
      <c r="O163" s="43"/>
      <c r="P163" s="22"/>
      <c r="Q163" s="22"/>
      <c r="R163" s="22"/>
      <c r="S163" s="22"/>
      <c r="T163" s="22"/>
      <c r="U163" s="18"/>
    </row>
    <row r="164" spans="1:21" ht="60.75" customHeight="1">
      <c r="A164" s="201" t="s">
        <v>223</v>
      </c>
      <c r="B164" s="200" t="s">
        <v>10</v>
      </c>
      <c r="C164" s="200" t="s">
        <v>9</v>
      </c>
      <c r="D164" s="200" t="s">
        <v>7</v>
      </c>
      <c r="E164" s="200" t="s">
        <v>41</v>
      </c>
      <c r="F164" s="200" t="s">
        <v>8</v>
      </c>
      <c r="G164" s="200" t="s">
        <v>222</v>
      </c>
      <c r="H164" s="200"/>
      <c r="I164" s="189">
        <v>651.05999999999995</v>
      </c>
      <c r="J164" s="114">
        <f>J165</f>
        <v>0</v>
      </c>
      <c r="K164" s="114">
        <f>K165</f>
        <v>0</v>
      </c>
      <c r="L164" s="32"/>
      <c r="M164" s="32"/>
      <c r="N164" s="42"/>
      <c r="O164" s="43"/>
      <c r="P164" s="22"/>
      <c r="Q164" s="22"/>
      <c r="R164" s="22"/>
      <c r="S164" s="22"/>
      <c r="T164" s="22"/>
      <c r="U164" s="18"/>
    </row>
    <row r="165" spans="1:21" ht="33.75" customHeight="1">
      <c r="A165" s="116" t="s">
        <v>94</v>
      </c>
      <c r="B165" s="76" t="s">
        <v>10</v>
      </c>
      <c r="C165" s="76" t="s">
        <v>9</v>
      </c>
      <c r="D165" s="76" t="s">
        <v>7</v>
      </c>
      <c r="E165" s="76" t="s">
        <v>41</v>
      </c>
      <c r="F165" s="76" t="s">
        <v>8</v>
      </c>
      <c r="G165" s="76" t="s">
        <v>222</v>
      </c>
      <c r="H165" s="72" t="s">
        <v>68</v>
      </c>
      <c r="I165" s="78">
        <v>651.05999999999995</v>
      </c>
      <c r="J165" s="78">
        <v>0</v>
      </c>
      <c r="K165" s="78">
        <v>0</v>
      </c>
      <c r="L165" s="32"/>
      <c r="M165" s="32"/>
      <c r="N165" s="42"/>
      <c r="O165" s="43"/>
      <c r="P165" s="22"/>
      <c r="Q165" s="22"/>
      <c r="R165" s="22"/>
      <c r="S165" s="22"/>
      <c r="T165" s="22"/>
      <c r="U165" s="18"/>
    </row>
    <row r="166" spans="1:21" ht="33" customHeight="1">
      <c r="A166" s="117" t="s">
        <v>176</v>
      </c>
      <c r="B166" s="77" t="str">
        <f t="shared" ref="B166:B179" si="18">B$129</f>
        <v>05</v>
      </c>
      <c r="C166" s="61" t="s">
        <v>9</v>
      </c>
      <c r="D166" s="61" t="s">
        <v>7</v>
      </c>
      <c r="E166" s="61" t="s">
        <v>41</v>
      </c>
      <c r="F166" s="61" t="s">
        <v>9</v>
      </c>
      <c r="G166" s="61" t="s">
        <v>42</v>
      </c>
      <c r="H166" s="72"/>
      <c r="I166" s="68">
        <f>I167+I175+I177+I169+I171+I173</f>
        <v>950</v>
      </c>
      <c r="J166" s="68">
        <f>J167</f>
        <v>0</v>
      </c>
      <c r="K166" s="68">
        <f>K167</f>
        <v>0</v>
      </c>
      <c r="L166" s="32"/>
      <c r="M166" s="32"/>
      <c r="N166" s="42"/>
      <c r="O166" s="43"/>
      <c r="P166" s="22"/>
      <c r="Q166" s="22"/>
      <c r="R166" s="22"/>
      <c r="S166" s="22"/>
      <c r="T166" s="22"/>
      <c r="U166" s="18"/>
    </row>
    <row r="167" spans="1:21" ht="64.5" customHeight="1">
      <c r="A167" s="131" t="s">
        <v>225</v>
      </c>
      <c r="B167" s="111" t="str">
        <f t="shared" si="18"/>
        <v>05</v>
      </c>
      <c r="C167" s="112" t="s">
        <v>9</v>
      </c>
      <c r="D167" s="112" t="s">
        <v>7</v>
      </c>
      <c r="E167" s="112" t="s">
        <v>41</v>
      </c>
      <c r="F167" s="112" t="s">
        <v>9</v>
      </c>
      <c r="G167" s="112" t="s">
        <v>228</v>
      </c>
      <c r="H167" s="112"/>
      <c r="I167" s="114">
        <f>I168</f>
        <v>100</v>
      </c>
      <c r="J167" s="114">
        <f>J168</f>
        <v>0</v>
      </c>
      <c r="K167" s="114">
        <f>K168</f>
        <v>0</v>
      </c>
      <c r="L167" s="32"/>
      <c r="M167" s="32"/>
      <c r="N167" s="42"/>
      <c r="O167" s="43"/>
      <c r="P167" s="22"/>
      <c r="Q167" s="22"/>
      <c r="R167" s="22"/>
      <c r="S167" s="22"/>
      <c r="T167" s="22"/>
      <c r="U167" s="18"/>
    </row>
    <row r="168" spans="1:21" ht="33.75" customHeight="1">
      <c r="A168" s="116" t="s">
        <v>94</v>
      </c>
      <c r="B168" s="70" t="str">
        <f t="shared" si="18"/>
        <v>05</v>
      </c>
      <c r="C168" s="72" t="s">
        <v>9</v>
      </c>
      <c r="D168" s="72" t="s">
        <v>7</v>
      </c>
      <c r="E168" s="72" t="s">
        <v>41</v>
      </c>
      <c r="F168" s="72" t="s">
        <v>9</v>
      </c>
      <c r="G168" s="72" t="s">
        <v>228</v>
      </c>
      <c r="H168" s="72" t="s">
        <v>68</v>
      </c>
      <c r="I168" s="78">
        <v>100</v>
      </c>
      <c r="J168" s="78">
        <v>0</v>
      </c>
      <c r="K168" s="78">
        <v>0</v>
      </c>
      <c r="L168" s="32"/>
      <c r="M168" s="32"/>
      <c r="N168" s="42"/>
      <c r="O168" s="43"/>
      <c r="P168" s="22"/>
      <c r="Q168" s="22"/>
      <c r="R168" s="22"/>
      <c r="S168" s="22"/>
      <c r="T168" s="22"/>
      <c r="U168" s="18"/>
    </row>
    <row r="169" spans="1:21" ht="60.75" customHeight="1">
      <c r="A169" s="131" t="s">
        <v>224</v>
      </c>
      <c r="B169" s="111" t="str">
        <f t="shared" si="18"/>
        <v>05</v>
      </c>
      <c r="C169" s="112" t="s">
        <v>9</v>
      </c>
      <c r="D169" s="112" t="s">
        <v>7</v>
      </c>
      <c r="E169" s="112" t="s">
        <v>41</v>
      </c>
      <c r="F169" s="112" t="s">
        <v>9</v>
      </c>
      <c r="G169" s="112" t="s">
        <v>229</v>
      </c>
      <c r="H169" s="112"/>
      <c r="I169" s="114">
        <f>I170</f>
        <v>100</v>
      </c>
      <c r="J169" s="114">
        <f>J170</f>
        <v>0</v>
      </c>
      <c r="K169" s="114">
        <f>K170</f>
        <v>0</v>
      </c>
      <c r="L169" s="32"/>
      <c r="M169" s="32"/>
      <c r="N169" s="42"/>
      <c r="O169" s="43"/>
      <c r="P169" s="22"/>
      <c r="Q169" s="22"/>
      <c r="R169" s="22"/>
      <c r="S169" s="22"/>
      <c r="T169" s="22"/>
      <c r="U169" s="18"/>
    </row>
    <row r="170" spans="1:21" ht="33.75" customHeight="1">
      <c r="A170" s="116" t="s">
        <v>94</v>
      </c>
      <c r="B170" s="70" t="str">
        <f t="shared" si="18"/>
        <v>05</v>
      </c>
      <c r="C170" s="72" t="s">
        <v>9</v>
      </c>
      <c r="D170" s="72" t="s">
        <v>7</v>
      </c>
      <c r="E170" s="72" t="s">
        <v>41</v>
      </c>
      <c r="F170" s="72" t="s">
        <v>9</v>
      </c>
      <c r="G170" s="72" t="s">
        <v>229</v>
      </c>
      <c r="H170" s="72" t="s">
        <v>68</v>
      </c>
      <c r="I170" s="78">
        <v>100</v>
      </c>
      <c r="J170" s="78">
        <v>0</v>
      </c>
      <c r="K170" s="78">
        <v>0</v>
      </c>
      <c r="L170" s="32"/>
      <c r="M170" s="32"/>
      <c r="N170" s="42"/>
      <c r="O170" s="43"/>
      <c r="P170" s="22"/>
      <c r="Q170" s="22"/>
      <c r="R170" s="22"/>
      <c r="S170" s="22"/>
      <c r="T170" s="22"/>
      <c r="U170" s="18"/>
    </row>
    <row r="171" spans="1:21" ht="66" customHeight="1">
      <c r="A171" s="131" t="s">
        <v>226</v>
      </c>
      <c r="B171" s="111" t="str">
        <f t="shared" si="18"/>
        <v>05</v>
      </c>
      <c r="C171" s="112" t="s">
        <v>9</v>
      </c>
      <c r="D171" s="112" t="s">
        <v>7</v>
      </c>
      <c r="E171" s="112" t="s">
        <v>41</v>
      </c>
      <c r="F171" s="112" t="s">
        <v>9</v>
      </c>
      <c r="G171" s="112" t="s">
        <v>230</v>
      </c>
      <c r="H171" s="112"/>
      <c r="I171" s="114">
        <v>20</v>
      </c>
      <c r="J171" s="114">
        <f>J172</f>
        <v>0</v>
      </c>
      <c r="K171" s="114">
        <f>K172</f>
        <v>0</v>
      </c>
      <c r="L171" s="32"/>
      <c r="M171" s="32"/>
      <c r="N171" s="42"/>
      <c r="O171" s="43"/>
      <c r="P171" s="22"/>
      <c r="Q171" s="22"/>
      <c r="R171" s="22"/>
      <c r="S171" s="22"/>
      <c r="T171" s="22"/>
      <c r="U171" s="18"/>
    </row>
    <row r="172" spans="1:21" ht="33.75" customHeight="1">
      <c r="A172" s="116" t="s">
        <v>94</v>
      </c>
      <c r="B172" s="70" t="str">
        <f t="shared" si="18"/>
        <v>05</v>
      </c>
      <c r="C172" s="72" t="s">
        <v>9</v>
      </c>
      <c r="D172" s="72" t="s">
        <v>7</v>
      </c>
      <c r="E172" s="72" t="s">
        <v>41</v>
      </c>
      <c r="F172" s="72" t="s">
        <v>9</v>
      </c>
      <c r="G172" s="72" t="s">
        <v>230</v>
      </c>
      <c r="H172" s="72" t="s">
        <v>68</v>
      </c>
      <c r="I172" s="78">
        <v>20</v>
      </c>
      <c r="J172" s="78">
        <v>0</v>
      </c>
      <c r="K172" s="78">
        <v>0</v>
      </c>
      <c r="L172" s="32"/>
      <c r="M172" s="32"/>
      <c r="N172" s="42"/>
      <c r="O172" s="43"/>
      <c r="P172" s="22"/>
      <c r="Q172" s="22"/>
      <c r="R172" s="22"/>
      <c r="S172" s="22"/>
      <c r="T172" s="22"/>
      <c r="U172" s="18"/>
    </row>
    <row r="173" spans="1:21" ht="59.25" customHeight="1">
      <c r="A173" s="131" t="s">
        <v>227</v>
      </c>
      <c r="B173" s="111" t="str">
        <f t="shared" si="18"/>
        <v>05</v>
      </c>
      <c r="C173" s="112" t="s">
        <v>9</v>
      </c>
      <c r="D173" s="112" t="s">
        <v>7</v>
      </c>
      <c r="E173" s="112" t="s">
        <v>41</v>
      </c>
      <c r="F173" s="112" t="s">
        <v>9</v>
      </c>
      <c r="G173" s="112" t="s">
        <v>231</v>
      </c>
      <c r="H173" s="112"/>
      <c r="I173" s="114">
        <v>20</v>
      </c>
      <c r="J173" s="114">
        <f>J174</f>
        <v>0</v>
      </c>
      <c r="K173" s="114">
        <f>K174</f>
        <v>0</v>
      </c>
      <c r="L173" s="32"/>
      <c r="M173" s="32"/>
      <c r="N173" s="42"/>
      <c r="O173" s="43"/>
      <c r="P173" s="22"/>
      <c r="Q173" s="22"/>
      <c r="R173" s="22"/>
      <c r="S173" s="22"/>
      <c r="T173" s="22"/>
      <c r="U173" s="18"/>
    </row>
    <row r="174" spans="1:21" ht="33.75" customHeight="1">
      <c r="A174" s="116" t="s">
        <v>94</v>
      </c>
      <c r="B174" s="70" t="str">
        <f t="shared" si="18"/>
        <v>05</v>
      </c>
      <c r="C174" s="72" t="s">
        <v>9</v>
      </c>
      <c r="D174" s="72" t="s">
        <v>7</v>
      </c>
      <c r="E174" s="72" t="s">
        <v>41</v>
      </c>
      <c r="F174" s="72" t="s">
        <v>9</v>
      </c>
      <c r="G174" s="72" t="s">
        <v>231</v>
      </c>
      <c r="H174" s="72" t="s">
        <v>68</v>
      </c>
      <c r="I174" s="78">
        <v>20</v>
      </c>
      <c r="J174" s="78">
        <v>0</v>
      </c>
      <c r="K174" s="78">
        <v>0</v>
      </c>
      <c r="L174" s="32"/>
      <c r="M174" s="32"/>
      <c r="N174" s="42"/>
      <c r="O174" s="43"/>
      <c r="P174" s="22"/>
      <c r="Q174" s="22"/>
      <c r="R174" s="22"/>
      <c r="S174" s="22"/>
      <c r="T174" s="22"/>
      <c r="U174" s="18"/>
    </row>
    <row r="175" spans="1:21" ht="51" customHeight="1">
      <c r="A175" s="195" t="s">
        <v>212</v>
      </c>
      <c r="B175" s="196" t="str">
        <f t="shared" si="18"/>
        <v>05</v>
      </c>
      <c r="C175" s="197" t="s">
        <v>9</v>
      </c>
      <c r="D175" s="197" t="s">
        <v>7</v>
      </c>
      <c r="E175" s="197" t="s">
        <v>41</v>
      </c>
      <c r="F175" s="197" t="s">
        <v>9</v>
      </c>
      <c r="G175" s="197" t="s">
        <v>214</v>
      </c>
      <c r="H175" s="197"/>
      <c r="I175" s="189">
        <v>500</v>
      </c>
      <c r="J175" s="189">
        <v>0</v>
      </c>
      <c r="K175" s="189">
        <v>0</v>
      </c>
      <c r="L175" s="32"/>
      <c r="M175" s="32"/>
      <c r="N175" s="42"/>
      <c r="O175" s="43"/>
      <c r="P175" s="22"/>
      <c r="Q175" s="22"/>
      <c r="R175" s="22"/>
      <c r="S175" s="22"/>
      <c r="T175" s="22"/>
      <c r="U175" s="18"/>
    </row>
    <row r="176" spans="1:21" ht="33.75" customHeight="1">
      <c r="A176" s="116" t="s">
        <v>94</v>
      </c>
      <c r="B176" s="70" t="str">
        <f t="shared" si="18"/>
        <v>05</v>
      </c>
      <c r="C176" s="72" t="s">
        <v>9</v>
      </c>
      <c r="D176" s="72" t="s">
        <v>7</v>
      </c>
      <c r="E176" s="72" t="s">
        <v>41</v>
      </c>
      <c r="F176" s="72" t="s">
        <v>9</v>
      </c>
      <c r="G176" s="72" t="s">
        <v>214</v>
      </c>
      <c r="H176" s="72" t="s">
        <v>68</v>
      </c>
      <c r="I176" s="78">
        <v>500</v>
      </c>
      <c r="J176" s="78">
        <v>0</v>
      </c>
      <c r="K176" s="78">
        <v>0</v>
      </c>
      <c r="L176" s="32"/>
      <c r="M176" s="32"/>
      <c r="N176" s="42"/>
      <c r="O176" s="43"/>
      <c r="P176" s="22"/>
      <c r="Q176" s="22"/>
      <c r="R176" s="22"/>
      <c r="S176" s="22"/>
      <c r="T176" s="22"/>
      <c r="U176" s="18"/>
    </row>
    <row r="177" spans="1:21" ht="47.25" customHeight="1">
      <c r="A177" s="191" t="s">
        <v>213</v>
      </c>
      <c r="B177" s="192" t="str">
        <f t="shared" si="18"/>
        <v>05</v>
      </c>
      <c r="C177" s="193" t="s">
        <v>9</v>
      </c>
      <c r="D177" s="193" t="s">
        <v>7</v>
      </c>
      <c r="E177" s="193" t="s">
        <v>41</v>
      </c>
      <c r="F177" s="193" t="s">
        <v>9</v>
      </c>
      <c r="G177" s="193" t="s">
        <v>120</v>
      </c>
      <c r="H177" s="193"/>
      <c r="I177" s="194">
        <v>210</v>
      </c>
      <c r="J177" s="194">
        <v>0</v>
      </c>
      <c r="K177" s="194">
        <v>0</v>
      </c>
      <c r="L177" s="32"/>
      <c r="M177" s="32"/>
      <c r="N177" s="42"/>
      <c r="O177" s="43"/>
      <c r="P177" s="22"/>
      <c r="Q177" s="22"/>
      <c r="R177" s="22"/>
      <c r="S177" s="22"/>
      <c r="T177" s="22"/>
      <c r="U177" s="18"/>
    </row>
    <row r="178" spans="1:21" ht="33.75" customHeight="1">
      <c r="A178" s="116" t="s">
        <v>94</v>
      </c>
      <c r="B178" s="70" t="str">
        <f t="shared" si="18"/>
        <v>05</v>
      </c>
      <c r="C178" s="72" t="s">
        <v>9</v>
      </c>
      <c r="D178" s="72" t="s">
        <v>7</v>
      </c>
      <c r="E178" s="72" t="s">
        <v>41</v>
      </c>
      <c r="F178" s="72" t="s">
        <v>9</v>
      </c>
      <c r="G178" s="72" t="s">
        <v>120</v>
      </c>
      <c r="H178" s="72" t="s">
        <v>68</v>
      </c>
      <c r="I178" s="78">
        <v>210</v>
      </c>
      <c r="J178" s="78">
        <v>0</v>
      </c>
      <c r="K178" s="78">
        <v>0</v>
      </c>
      <c r="L178" s="32"/>
      <c r="M178" s="32"/>
      <c r="N178" s="42"/>
      <c r="O178" s="43"/>
      <c r="P178" s="22"/>
      <c r="Q178" s="22"/>
      <c r="R178" s="22"/>
      <c r="S178" s="22"/>
      <c r="T178" s="22"/>
      <c r="U178" s="18"/>
    </row>
    <row r="179" spans="1:21" ht="45.75" customHeight="1">
      <c r="A179" s="117" t="s">
        <v>177</v>
      </c>
      <c r="B179" s="77" t="str">
        <f t="shared" si="18"/>
        <v>05</v>
      </c>
      <c r="C179" s="61" t="s">
        <v>9</v>
      </c>
      <c r="D179" s="61" t="s">
        <v>7</v>
      </c>
      <c r="E179" s="61" t="s">
        <v>41</v>
      </c>
      <c r="F179" s="61" t="s">
        <v>14</v>
      </c>
      <c r="G179" s="61" t="s">
        <v>42</v>
      </c>
      <c r="H179" s="72"/>
      <c r="I179" s="68">
        <f>SUM(I180,I198,I200)</f>
        <v>1321.7256</v>
      </c>
      <c r="J179" s="68">
        <f>SUM(J180,J198)</f>
        <v>0</v>
      </c>
      <c r="K179" s="68">
        <f>SUM(K180,K198)</f>
        <v>0</v>
      </c>
      <c r="L179" s="32"/>
      <c r="M179" s="32"/>
      <c r="N179" s="42"/>
      <c r="O179" s="43"/>
      <c r="P179" s="22"/>
      <c r="Q179" s="22"/>
      <c r="R179" s="22"/>
      <c r="S179" s="22"/>
      <c r="T179" s="22"/>
      <c r="U179" s="18"/>
    </row>
    <row r="180" spans="1:21" ht="33.75" customHeight="1">
      <c r="A180" s="116" t="s">
        <v>94</v>
      </c>
      <c r="B180" s="111" t="str">
        <f>B$121</f>
        <v>05</v>
      </c>
      <c r="C180" s="112" t="s">
        <v>9</v>
      </c>
      <c r="D180" s="112" t="s">
        <v>7</v>
      </c>
      <c r="E180" s="112">
        <v>0</v>
      </c>
      <c r="F180" s="112" t="s">
        <v>14</v>
      </c>
      <c r="G180" s="112" t="s">
        <v>174</v>
      </c>
      <c r="H180" s="112"/>
      <c r="I180" s="114">
        <f>I181</f>
        <v>1001.7</v>
      </c>
      <c r="J180" s="114">
        <f>J181</f>
        <v>0</v>
      </c>
      <c r="K180" s="114">
        <f>K181</f>
        <v>0</v>
      </c>
      <c r="L180" s="32"/>
      <c r="M180" s="32"/>
      <c r="N180" s="42"/>
      <c r="O180" s="43"/>
      <c r="P180" s="22"/>
      <c r="Q180" s="22"/>
      <c r="R180" s="22"/>
      <c r="S180" s="22"/>
      <c r="T180" s="22"/>
      <c r="U180" s="18"/>
    </row>
    <row r="181" spans="1:21" ht="33" customHeight="1">
      <c r="A181" s="116" t="s">
        <v>94</v>
      </c>
      <c r="B181" s="74" t="str">
        <f>B$121</f>
        <v>05</v>
      </c>
      <c r="C181" s="76" t="s">
        <v>9</v>
      </c>
      <c r="D181" s="76" t="s">
        <v>7</v>
      </c>
      <c r="E181" s="76">
        <v>0</v>
      </c>
      <c r="F181" s="76" t="s">
        <v>14</v>
      </c>
      <c r="G181" s="72" t="s">
        <v>174</v>
      </c>
      <c r="H181" s="72" t="s">
        <v>68</v>
      </c>
      <c r="I181" s="78">
        <v>1001.7</v>
      </c>
      <c r="J181" s="78">
        <v>0</v>
      </c>
      <c r="K181" s="78">
        <v>0</v>
      </c>
      <c r="L181" s="32"/>
      <c r="M181" s="32"/>
      <c r="N181" s="42"/>
      <c r="O181" s="43"/>
      <c r="P181" s="22"/>
      <c r="Q181" s="22"/>
      <c r="R181" s="22"/>
      <c r="S181" s="22"/>
      <c r="T181" s="22"/>
      <c r="U181" s="18"/>
    </row>
    <row r="182" spans="1:21" ht="96.75" hidden="1" customHeight="1">
      <c r="A182" s="81" t="s">
        <v>123</v>
      </c>
      <c r="B182" s="61" t="s">
        <v>10</v>
      </c>
      <c r="C182" s="61" t="s">
        <v>9</v>
      </c>
      <c r="D182" s="61" t="s">
        <v>7</v>
      </c>
      <c r="E182" s="61" t="s">
        <v>41</v>
      </c>
      <c r="F182" s="61" t="s">
        <v>27</v>
      </c>
      <c r="G182" s="61" t="s">
        <v>122</v>
      </c>
      <c r="H182" s="61"/>
      <c r="I182" s="68">
        <f t="shared" ref="I182:K183" si="19">I183</f>
        <v>0</v>
      </c>
      <c r="J182" s="68">
        <f t="shared" si="19"/>
        <v>0</v>
      </c>
      <c r="K182" s="68">
        <f t="shared" si="19"/>
        <v>0</v>
      </c>
      <c r="L182" s="32"/>
      <c r="M182" s="32"/>
      <c r="N182" s="42"/>
      <c r="O182" s="43"/>
      <c r="P182" s="22"/>
      <c r="Q182" s="22"/>
      <c r="R182" s="22"/>
      <c r="S182" s="22"/>
      <c r="T182" s="22"/>
      <c r="U182" s="18"/>
    </row>
    <row r="183" spans="1:21" ht="29.25" hidden="1" customHeight="1">
      <c r="A183" s="83" t="s">
        <v>150</v>
      </c>
      <c r="B183" s="76" t="s">
        <v>10</v>
      </c>
      <c r="C183" s="76" t="s">
        <v>9</v>
      </c>
      <c r="D183" s="76" t="s">
        <v>7</v>
      </c>
      <c r="E183" s="76" t="s">
        <v>41</v>
      </c>
      <c r="F183" s="76" t="s">
        <v>27</v>
      </c>
      <c r="G183" s="76" t="s">
        <v>122</v>
      </c>
      <c r="H183" s="61" t="s">
        <v>43</v>
      </c>
      <c r="I183" s="68">
        <f t="shared" si="19"/>
        <v>0</v>
      </c>
      <c r="J183" s="68">
        <f t="shared" si="19"/>
        <v>0</v>
      </c>
      <c r="K183" s="68">
        <f t="shared" si="19"/>
        <v>0</v>
      </c>
      <c r="L183" s="32"/>
      <c r="M183" s="32"/>
      <c r="N183" s="42"/>
      <c r="O183" s="43"/>
      <c r="P183" s="22"/>
      <c r="Q183" s="22"/>
      <c r="R183" s="22"/>
      <c r="S183" s="22"/>
      <c r="T183" s="22"/>
      <c r="U183" s="18"/>
    </row>
    <row r="184" spans="1:21" ht="31.5" hidden="1" customHeight="1">
      <c r="A184" s="83" t="s">
        <v>94</v>
      </c>
      <c r="B184" s="76" t="s">
        <v>10</v>
      </c>
      <c r="C184" s="76" t="s">
        <v>9</v>
      </c>
      <c r="D184" s="76" t="s">
        <v>7</v>
      </c>
      <c r="E184" s="76" t="s">
        <v>41</v>
      </c>
      <c r="F184" s="76" t="s">
        <v>27</v>
      </c>
      <c r="G184" s="76" t="s">
        <v>122</v>
      </c>
      <c r="H184" s="72" t="s">
        <v>68</v>
      </c>
      <c r="I184" s="78">
        <v>0</v>
      </c>
      <c r="J184" s="78">
        <v>0</v>
      </c>
      <c r="K184" s="78">
        <v>0</v>
      </c>
      <c r="L184" s="32"/>
      <c r="M184" s="32"/>
      <c r="N184" s="42"/>
      <c r="O184" s="43"/>
      <c r="P184" s="22"/>
      <c r="Q184" s="22"/>
      <c r="R184" s="22"/>
      <c r="S184" s="22"/>
      <c r="T184" s="22"/>
      <c r="U184" s="18"/>
    </row>
    <row r="185" spans="1:21" ht="45.75" hidden="1" customHeight="1">
      <c r="A185" s="81" t="s">
        <v>111</v>
      </c>
      <c r="B185" s="61" t="s">
        <v>10</v>
      </c>
      <c r="C185" s="61" t="s">
        <v>9</v>
      </c>
      <c r="D185" s="61" t="s">
        <v>7</v>
      </c>
      <c r="E185" s="61" t="s">
        <v>41</v>
      </c>
      <c r="F185" s="61" t="s">
        <v>24</v>
      </c>
      <c r="G185" s="61" t="s">
        <v>42</v>
      </c>
      <c r="H185" s="61"/>
      <c r="I185" s="68">
        <f>I186+I189+I192+I195+I198</f>
        <v>300.5</v>
      </c>
      <c r="J185" s="68">
        <f>J186+J189+J192+J195+J198</f>
        <v>0</v>
      </c>
      <c r="K185" s="68">
        <f>K186+K189+K192+K195+K198</f>
        <v>0</v>
      </c>
      <c r="L185" s="32"/>
      <c r="M185" s="32"/>
      <c r="N185" s="42"/>
      <c r="O185" s="43"/>
      <c r="P185" s="22"/>
      <c r="Q185" s="22"/>
      <c r="R185" s="22"/>
      <c r="S185" s="22"/>
      <c r="T185" s="22"/>
      <c r="U185" s="18"/>
    </row>
    <row r="186" spans="1:21" ht="48.75" hidden="1" customHeight="1">
      <c r="A186" s="81" t="s">
        <v>112</v>
      </c>
      <c r="B186" s="61" t="s">
        <v>10</v>
      </c>
      <c r="C186" s="61" t="s">
        <v>9</v>
      </c>
      <c r="D186" s="61" t="s">
        <v>7</v>
      </c>
      <c r="E186" s="61" t="s">
        <v>41</v>
      </c>
      <c r="F186" s="61" t="s">
        <v>24</v>
      </c>
      <c r="G186" s="61" t="s">
        <v>113</v>
      </c>
      <c r="H186" s="61"/>
      <c r="I186" s="68">
        <f t="shared" ref="I186:K187" si="20">I187</f>
        <v>0</v>
      </c>
      <c r="J186" s="68">
        <f t="shared" si="20"/>
        <v>0</v>
      </c>
      <c r="K186" s="68">
        <f t="shared" si="20"/>
        <v>0</v>
      </c>
      <c r="L186" s="32"/>
      <c r="M186" s="32"/>
      <c r="N186" s="42"/>
      <c r="O186" s="43"/>
      <c r="P186" s="22"/>
      <c r="Q186" s="22"/>
      <c r="R186" s="22"/>
      <c r="S186" s="22"/>
      <c r="T186" s="22"/>
      <c r="U186" s="18"/>
    </row>
    <row r="187" spans="1:21" ht="33.75" hidden="1" customHeight="1">
      <c r="A187" s="83" t="s">
        <v>150</v>
      </c>
      <c r="B187" s="76" t="s">
        <v>10</v>
      </c>
      <c r="C187" s="76" t="s">
        <v>9</v>
      </c>
      <c r="D187" s="76" t="s">
        <v>7</v>
      </c>
      <c r="E187" s="76" t="s">
        <v>41</v>
      </c>
      <c r="F187" s="76" t="s">
        <v>24</v>
      </c>
      <c r="G187" s="76" t="s">
        <v>113</v>
      </c>
      <c r="H187" s="61" t="s">
        <v>43</v>
      </c>
      <c r="I187" s="68">
        <f t="shared" si="20"/>
        <v>0</v>
      </c>
      <c r="J187" s="68">
        <f t="shared" si="20"/>
        <v>0</v>
      </c>
      <c r="K187" s="68">
        <f t="shared" si="20"/>
        <v>0</v>
      </c>
      <c r="L187" s="32"/>
      <c r="M187" s="32"/>
      <c r="N187" s="42"/>
      <c r="O187" s="43"/>
      <c r="P187" s="22"/>
      <c r="Q187" s="22"/>
      <c r="R187" s="22"/>
      <c r="S187" s="22"/>
      <c r="T187" s="22"/>
      <c r="U187" s="18"/>
    </row>
    <row r="188" spans="1:21" ht="33" hidden="1" customHeight="1">
      <c r="A188" s="83" t="s">
        <v>94</v>
      </c>
      <c r="B188" s="76" t="s">
        <v>10</v>
      </c>
      <c r="C188" s="76" t="s">
        <v>9</v>
      </c>
      <c r="D188" s="76" t="s">
        <v>7</v>
      </c>
      <c r="E188" s="76" t="s">
        <v>41</v>
      </c>
      <c r="F188" s="76" t="s">
        <v>24</v>
      </c>
      <c r="G188" s="76" t="s">
        <v>113</v>
      </c>
      <c r="H188" s="72" t="s">
        <v>68</v>
      </c>
      <c r="I188" s="78">
        <v>0</v>
      </c>
      <c r="J188" s="78">
        <v>0</v>
      </c>
      <c r="K188" s="78">
        <v>0</v>
      </c>
      <c r="L188" s="32"/>
      <c r="M188" s="32"/>
      <c r="N188" s="42"/>
      <c r="O188" s="43"/>
      <c r="P188" s="22"/>
      <c r="Q188" s="22"/>
      <c r="R188" s="22"/>
      <c r="S188" s="22"/>
      <c r="T188" s="22"/>
      <c r="U188" s="18"/>
    </row>
    <row r="189" spans="1:21" ht="65.25" hidden="1" customHeight="1">
      <c r="A189" s="81" t="s">
        <v>116</v>
      </c>
      <c r="B189" s="61" t="s">
        <v>10</v>
      </c>
      <c r="C189" s="61" t="s">
        <v>9</v>
      </c>
      <c r="D189" s="61" t="s">
        <v>7</v>
      </c>
      <c r="E189" s="61" t="s">
        <v>41</v>
      </c>
      <c r="F189" s="61" t="s">
        <v>24</v>
      </c>
      <c r="G189" s="61" t="s">
        <v>117</v>
      </c>
      <c r="H189" s="61"/>
      <c r="I189" s="68">
        <f t="shared" ref="I189:K190" si="21">I190</f>
        <v>0</v>
      </c>
      <c r="J189" s="68">
        <f t="shared" si="21"/>
        <v>0</v>
      </c>
      <c r="K189" s="68">
        <f t="shared" si="21"/>
        <v>0</v>
      </c>
      <c r="L189" s="32"/>
      <c r="M189" s="32"/>
      <c r="N189" s="42"/>
      <c r="O189" s="43"/>
      <c r="P189" s="22"/>
      <c r="Q189" s="22"/>
      <c r="R189" s="22"/>
      <c r="S189" s="22"/>
      <c r="T189" s="22"/>
      <c r="U189" s="18"/>
    </row>
    <row r="190" spans="1:21" ht="28.5" hidden="1" customHeight="1">
      <c r="A190" s="83" t="s">
        <v>150</v>
      </c>
      <c r="B190" s="76" t="s">
        <v>10</v>
      </c>
      <c r="C190" s="76" t="s">
        <v>9</v>
      </c>
      <c r="D190" s="76" t="s">
        <v>7</v>
      </c>
      <c r="E190" s="76" t="s">
        <v>41</v>
      </c>
      <c r="F190" s="76" t="s">
        <v>24</v>
      </c>
      <c r="G190" s="76" t="s">
        <v>117</v>
      </c>
      <c r="H190" s="61" t="s">
        <v>43</v>
      </c>
      <c r="I190" s="78">
        <f t="shared" si="21"/>
        <v>0</v>
      </c>
      <c r="J190" s="78">
        <f t="shared" si="21"/>
        <v>0</v>
      </c>
      <c r="K190" s="78">
        <f t="shared" si="21"/>
        <v>0</v>
      </c>
      <c r="L190" s="32"/>
      <c r="M190" s="32"/>
      <c r="N190" s="42"/>
      <c r="O190" s="43"/>
      <c r="P190" s="22"/>
      <c r="Q190" s="22"/>
      <c r="R190" s="22"/>
      <c r="S190" s="22"/>
      <c r="T190" s="22"/>
      <c r="U190" s="18"/>
    </row>
    <row r="191" spans="1:21" ht="31.5" hidden="1" customHeight="1">
      <c r="A191" s="83" t="s">
        <v>94</v>
      </c>
      <c r="B191" s="76" t="s">
        <v>10</v>
      </c>
      <c r="C191" s="76" t="s">
        <v>9</v>
      </c>
      <c r="D191" s="76" t="s">
        <v>7</v>
      </c>
      <c r="E191" s="76" t="s">
        <v>41</v>
      </c>
      <c r="F191" s="76" t="s">
        <v>24</v>
      </c>
      <c r="G191" s="76" t="s">
        <v>117</v>
      </c>
      <c r="H191" s="72" t="s">
        <v>68</v>
      </c>
      <c r="I191" s="78">
        <v>0</v>
      </c>
      <c r="J191" s="78">
        <v>0</v>
      </c>
      <c r="K191" s="78">
        <v>0</v>
      </c>
      <c r="L191" s="32"/>
      <c r="M191" s="32"/>
      <c r="N191" s="42"/>
      <c r="O191" s="43"/>
      <c r="P191" s="22"/>
      <c r="Q191" s="22"/>
      <c r="R191" s="22"/>
      <c r="S191" s="22"/>
      <c r="T191" s="22"/>
      <c r="U191" s="18"/>
    </row>
    <row r="192" spans="1:21" ht="82.5" hidden="1" customHeight="1">
      <c r="A192" s="81" t="s">
        <v>118</v>
      </c>
      <c r="B192" s="61" t="s">
        <v>10</v>
      </c>
      <c r="C192" s="61" t="s">
        <v>9</v>
      </c>
      <c r="D192" s="61" t="s">
        <v>7</v>
      </c>
      <c r="E192" s="61" t="s">
        <v>41</v>
      </c>
      <c r="F192" s="61" t="s">
        <v>24</v>
      </c>
      <c r="G192" s="61" t="s">
        <v>119</v>
      </c>
      <c r="H192" s="61"/>
      <c r="I192" s="68">
        <f t="shared" ref="I192:K193" si="22">I193</f>
        <v>0</v>
      </c>
      <c r="J192" s="68">
        <f t="shared" si="22"/>
        <v>0</v>
      </c>
      <c r="K192" s="68">
        <f t="shared" si="22"/>
        <v>0</v>
      </c>
      <c r="L192" s="32"/>
      <c r="M192" s="32"/>
      <c r="N192" s="42"/>
      <c r="O192" s="43"/>
      <c r="P192" s="22"/>
      <c r="Q192" s="22"/>
      <c r="R192" s="22"/>
      <c r="S192" s="22"/>
      <c r="T192" s="22"/>
      <c r="U192" s="18"/>
    </row>
    <row r="193" spans="1:21" ht="29.25" hidden="1" customHeight="1">
      <c r="A193" s="83" t="s">
        <v>150</v>
      </c>
      <c r="B193" s="76" t="s">
        <v>10</v>
      </c>
      <c r="C193" s="76" t="s">
        <v>9</v>
      </c>
      <c r="D193" s="76" t="s">
        <v>7</v>
      </c>
      <c r="E193" s="76" t="s">
        <v>41</v>
      </c>
      <c r="F193" s="76" t="s">
        <v>24</v>
      </c>
      <c r="G193" s="76" t="s">
        <v>119</v>
      </c>
      <c r="H193" s="61" t="s">
        <v>43</v>
      </c>
      <c r="I193" s="78">
        <f t="shared" si="22"/>
        <v>0</v>
      </c>
      <c r="J193" s="78">
        <f t="shared" si="22"/>
        <v>0</v>
      </c>
      <c r="K193" s="78">
        <f t="shared" si="22"/>
        <v>0</v>
      </c>
      <c r="L193" s="32"/>
      <c r="M193" s="32"/>
      <c r="N193" s="42"/>
      <c r="O193" s="43"/>
      <c r="P193" s="22"/>
      <c r="Q193" s="22"/>
      <c r="R193" s="22"/>
      <c r="S193" s="22"/>
      <c r="T193" s="22"/>
      <c r="U193" s="18"/>
    </row>
    <row r="194" spans="1:21" ht="31.5" hidden="1" customHeight="1">
      <c r="A194" s="83" t="s">
        <v>94</v>
      </c>
      <c r="B194" s="76" t="s">
        <v>10</v>
      </c>
      <c r="C194" s="76" t="s">
        <v>9</v>
      </c>
      <c r="D194" s="76" t="s">
        <v>7</v>
      </c>
      <c r="E194" s="76" t="s">
        <v>41</v>
      </c>
      <c r="F194" s="76" t="s">
        <v>24</v>
      </c>
      <c r="G194" s="76" t="s">
        <v>119</v>
      </c>
      <c r="H194" s="72" t="s">
        <v>68</v>
      </c>
      <c r="I194" s="78">
        <v>0</v>
      </c>
      <c r="J194" s="78">
        <v>0</v>
      </c>
      <c r="K194" s="78">
        <v>0</v>
      </c>
      <c r="L194" s="32"/>
      <c r="M194" s="32"/>
      <c r="N194" s="42"/>
      <c r="O194" s="43"/>
      <c r="P194" s="22"/>
      <c r="Q194" s="22"/>
      <c r="R194" s="22"/>
      <c r="S194" s="22"/>
      <c r="T194" s="22"/>
      <c r="U194" s="18"/>
    </row>
    <row r="195" spans="1:21" ht="0.75" hidden="1" customHeight="1">
      <c r="A195" s="81" t="s">
        <v>121</v>
      </c>
      <c r="B195" s="61" t="s">
        <v>10</v>
      </c>
      <c r="C195" s="61" t="s">
        <v>9</v>
      </c>
      <c r="D195" s="61" t="s">
        <v>7</v>
      </c>
      <c r="E195" s="61" t="s">
        <v>41</v>
      </c>
      <c r="F195" s="61" t="s">
        <v>24</v>
      </c>
      <c r="G195" s="61" t="s">
        <v>120</v>
      </c>
      <c r="H195" s="61"/>
      <c r="I195" s="68">
        <f t="shared" ref="I195:K196" si="23">I196</f>
        <v>0</v>
      </c>
      <c r="J195" s="68">
        <f t="shared" si="23"/>
        <v>0</v>
      </c>
      <c r="K195" s="68">
        <f t="shared" si="23"/>
        <v>0</v>
      </c>
      <c r="L195" s="32"/>
      <c r="M195" s="32"/>
      <c r="N195" s="42"/>
      <c r="O195" s="43"/>
      <c r="P195" s="22"/>
      <c r="Q195" s="22"/>
      <c r="R195" s="22"/>
      <c r="S195" s="22"/>
      <c r="T195" s="22"/>
      <c r="U195" s="18"/>
    </row>
    <row r="196" spans="1:21" ht="31.5" hidden="1" customHeight="1">
      <c r="A196" s="83" t="s">
        <v>150</v>
      </c>
      <c r="B196" s="76" t="s">
        <v>10</v>
      </c>
      <c r="C196" s="76" t="s">
        <v>9</v>
      </c>
      <c r="D196" s="76" t="s">
        <v>7</v>
      </c>
      <c r="E196" s="76" t="s">
        <v>41</v>
      </c>
      <c r="F196" s="76" t="s">
        <v>24</v>
      </c>
      <c r="G196" s="76" t="s">
        <v>120</v>
      </c>
      <c r="H196" s="61" t="s">
        <v>43</v>
      </c>
      <c r="I196" s="78">
        <f t="shared" si="23"/>
        <v>0</v>
      </c>
      <c r="J196" s="78">
        <f t="shared" si="23"/>
        <v>0</v>
      </c>
      <c r="K196" s="78">
        <f t="shared" si="23"/>
        <v>0</v>
      </c>
      <c r="L196" s="32"/>
      <c r="M196" s="32"/>
      <c r="N196" s="42"/>
      <c r="O196" s="43"/>
      <c r="P196" s="22"/>
      <c r="Q196" s="22"/>
      <c r="R196" s="22"/>
      <c r="S196" s="22"/>
      <c r="T196" s="22"/>
      <c r="U196" s="18"/>
    </row>
    <row r="197" spans="1:21" ht="35.25" hidden="1" customHeight="1">
      <c r="A197" s="83" t="s">
        <v>94</v>
      </c>
      <c r="B197" s="76" t="s">
        <v>10</v>
      </c>
      <c r="C197" s="76" t="s">
        <v>9</v>
      </c>
      <c r="D197" s="76" t="s">
        <v>7</v>
      </c>
      <c r="E197" s="76" t="s">
        <v>41</v>
      </c>
      <c r="F197" s="76" t="s">
        <v>24</v>
      </c>
      <c r="G197" s="76" t="s">
        <v>120</v>
      </c>
      <c r="H197" s="72" t="s">
        <v>68</v>
      </c>
      <c r="I197" s="78">
        <v>0</v>
      </c>
      <c r="J197" s="78">
        <v>0</v>
      </c>
      <c r="K197" s="78">
        <v>0</v>
      </c>
      <c r="L197" s="32"/>
      <c r="M197" s="32"/>
      <c r="N197" s="42"/>
      <c r="O197" s="43"/>
      <c r="P197" s="22"/>
      <c r="Q197" s="22"/>
      <c r="R197" s="22"/>
      <c r="S197" s="22"/>
      <c r="T197" s="22"/>
      <c r="U197" s="18"/>
    </row>
    <row r="198" spans="1:21" ht="48" customHeight="1">
      <c r="A198" s="173" t="s">
        <v>194</v>
      </c>
      <c r="B198" s="112" t="s">
        <v>10</v>
      </c>
      <c r="C198" s="112" t="s">
        <v>9</v>
      </c>
      <c r="D198" s="112" t="s">
        <v>7</v>
      </c>
      <c r="E198" s="112" t="s">
        <v>41</v>
      </c>
      <c r="F198" s="112" t="s">
        <v>14</v>
      </c>
      <c r="G198" s="112" t="s">
        <v>175</v>
      </c>
      <c r="H198" s="112"/>
      <c r="I198" s="114">
        <f>I199</f>
        <v>300.5</v>
      </c>
      <c r="J198" s="114">
        <f>J199</f>
        <v>0</v>
      </c>
      <c r="K198" s="114">
        <f>K199</f>
        <v>0</v>
      </c>
      <c r="L198" s="32"/>
      <c r="M198" s="32"/>
      <c r="N198" s="42"/>
      <c r="O198" s="43"/>
      <c r="P198" s="22"/>
      <c r="Q198" s="22"/>
      <c r="R198" s="22"/>
      <c r="S198" s="22"/>
      <c r="T198" s="22"/>
      <c r="U198" s="18"/>
    </row>
    <row r="199" spans="1:21" ht="36" customHeight="1">
      <c r="A199" s="116" t="s">
        <v>94</v>
      </c>
      <c r="B199" s="76" t="s">
        <v>10</v>
      </c>
      <c r="C199" s="76" t="s">
        <v>9</v>
      </c>
      <c r="D199" s="76" t="s">
        <v>7</v>
      </c>
      <c r="E199" s="76" t="s">
        <v>41</v>
      </c>
      <c r="F199" s="76" t="s">
        <v>14</v>
      </c>
      <c r="G199" s="72" t="s">
        <v>175</v>
      </c>
      <c r="H199" s="72" t="s">
        <v>68</v>
      </c>
      <c r="I199" s="78">
        <v>300.5</v>
      </c>
      <c r="J199" s="78">
        <v>0</v>
      </c>
      <c r="K199" s="78">
        <v>0</v>
      </c>
      <c r="L199" s="32"/>
      <c r="M199" s="32"/>
      <c r="N199" s="42"/>
      <c r="O199" s="43"/>
      <c r="P199" s="22"/>
      <c r="Q199" s="22"/>
      <c r="R199" s="22"/>
      <c r="S199" s="22"/>
      <c r="T199" s="22"/>
      <c r="U199" s="18"/>
    </row>
    <row r="200" spans="1:21" ht="37.5" customHeight="1">
      <c r="A200" s="173" t="s">
        <v>237</v>
      </c>
      <c r="B200" s="112" t="s">
        <v>10</v>
      </c>
      <c r="C200" s="112" t="s">
        <v>9</v>
      </c>
      <c r="D200" s="112" t="s">
        <v>7</v>
      </c>
      <c r="E200" s="112" t="s">
        <v>41</v>
      </c>
      <c r="F200" s="112" t="s">
        <v>14</v>
      </c>
      <c r="G200" s="112" t="s">
        <v>238</v>
      </c>
      <c r="H200" s="112"/>
      <c r="I200" s="198">
        <v>19.525600000000001</v>
      </c>
      <c r="J200" s="198">
        <v>0</v>
      </c>
      <c r="K200" s="198">
        <v>0</v>
      </c>
      <c r="L200" s="32"/>
      <c r="M200" s="32"/>
      <c r="N200" s="42"/>
      <c r="O200" s="43"/>
      <c r="P200" s="22"/>
      <c r="Q200" s="22"/>
      <c r="R200" s="22"/>
      <c r="S200" s="22"/>
      <c r="T200" s="22"/>
      <c r="U200" s="18"/>
    </row>
    <row r="201" spans="1:21" ht="36" customHeight="1">
      <c r="A201" s="116" t="s">
        <v>94</v>
      </c>
      <c r="B201" s="76" t="s">
        <v>10</v>
      </c>
      <c r="C201" s="76" t="s">
        <v>9</v>
      </c>
      <c r="D201" s="76" t="s">
        <v>7</v>
      </c>
      <c r="E201" s="76" t="s">
        <v>41</v>
      </c>
      <c r="F201" s="76" t="s">
        <v>14</v>
      </c>
      <c r="G201" s="72" t="s">
        <v>238</v>
      </c>
      <c r="H201" s="72" t="s">
        <v>68</v>
      </c>
      <c r="I201" s="78">
        <v>19.525600000000001</v>
      </c>
      <c r="J201" s="78">
        <v>0</v>
      </c>
      <c r="K201" s="78">
        <v>0</v>
      </c>
      <c r="L201" s="32"/>
      <c r="M201" s="32"/>
      <c r="N201" s="42"/>
      <c r="O201" s="43"/>
      <c r="P201" s="22"/>
      <c r="Q201" s="22"/>
      <c r="R201" s="22"/>
      <c r="S201" s="22"/>
      <c r="T201" s="22"/>
      <c r="U201" s="18"/>
    </row>
    <row r="202" spans="1:21" ht="60" customHeight="1">
      <c r="A202" s="117" t="s">
        <v>162</v>
      </c>
      <c r="B202" s="61" t="s">
        <v>10</v>
      </c>
      <c r="C202" s="61" t="s">
        <v>9</v>
      </c>
      <c r="D202" s="61" t="s">
        <v>8</v>
      </c>
      <c r="E202" s="61" t="s">
        <v>41</v>
      </c>
      <c r="F202" s="61" t="s">
        <v>35</v>
      </c>
      <c r="G202" s="61" t="s">
        <v>42</v>
      </c>
      <c r="H202" s="61"/>
      <c r="I202" s="68">
        <f>I203+I208</f>
        <v>2272.7800000000002</v>
      </c>
      <c r="J202" s="68">
        <f>J203</f>
        <v>0</v>
      </c>
      <c r="K202" s="68">
        <f>K203</f>
        <v>0</v>
      </c>
      <c r="L202" s="32"/>
      <c r="M202" s="32"/>
      <c r="N202" s="42"/>
      <c r="O202" s="43"/>
      <c r="P202" s="22"/>
      <c r="Q202" s="22"/>
      <c r="R202" s="22"/>
      <c r="S202" s="22"/>
      <c r="T202" s="22"/>
      <c r="U202" s="18"/>
    </row>
    <row r="203" spans="1:21" ht="24.75" customHeight="1">
      <c r="A203" s="117" t="s">
        <v>168</v>
      </c>
      <c r="B203" s="61" t="s">
        <v>10</v>
      </c>
      <c r="C203" s="61" t="s">
        <v>9</v>
      </c>
      <c r="D203" s="61" t="s">
        <v>8</v>
      </c>
      <c r="E203" s="61" t="s">
        <v>41</v>
      </c>
      <c r="F203" s="61" t="s">
        <v>101</v>
      </c>
      <c r="G203" s="61" t="s">
        <v>42</v>
      </c>
      <c r="H203" s="61"/>
      <c r="I203" s="68">
        <f t="shared" ref="I203:K205" si="24">I204</f>
        <v>2222.7800000000002</v>
      </c>
      <c r="J203" s="68">
        <f t="shared" si="24"/>
        <v>0</v>
      </c>
      <c r="K203" s="68">
        <f t="shared" si="24"/>
        <v>0</v>
      </c>
      <c r="L203" s="32"/>
      <c r="M203" s="32"/>
      <c r="N203" s="42"/>
      <c r="O203" s="43"/>
      <c r="P203" s="22"/>
      <c r="Q203" s="22"/>
      <c r="R203" s="22"/>
      <c r="S203" s="22"/>
      <c r="T203" s="22"/>
      <c r="U203" s="18"/>
    </row>
    <row r="204" spans="1:21" ht="29.25" customHeight="1">
      <c r="A204" s="117" t="s">
        <v>172</v>
      </c>
      <c r="B204" s="61" t="s">
        <v>10</v>
      </c>
      <c r="C204" s="61" t="s">
        <v>9</v>
      </c>
      <c r="D204" s="61" t="s">
        <v>8</v>
      </c>
      <c r="E204" s="61" t="s">
        <v>41</v>
      </c>
      <c r="F204" s="61" t="s">
        <v>102</v>
      </c>
      <c r="G204" s="61" t="s">
        <v>42</v>
      </c>
      <c r="H204" s="61"/>
      <c r="I204" s="68">
        <f t="shared" si="24"/>
        <v>2222.7800000000002</v>
      </c>
      <c r="J204" s="68">
        <f t="shared" si="24"/>
        <v>0</v>
      </c>
      <c r="K204" s="68">
        <f t="shared" si="24"/>
        <v>0</v>
      </c>
      <c r="L204" s="32"/>
      <c r="M204" s="32"/>
      <c r="N204" s="42"/>
      <c r="O204" s="43"/>
      <c r="P204" s="22"/>
      <c r="Q204" s="22"/>
      <c r="R204" s="22"/>
      <c r="S204" s="22"/>
      <c r="T204" s="22"/>
      <c r="U204" s="18"/>
    </row>
    <row r="205" spans="1:21" ht="57.75" customHeight="1">
      <c r="A205" s="130" t="s">
        <v>163</v>
      </c>
      <c r="B205" s="108" t="s">
        <v>10</v>
      </c>
      <c r="C205" s="108" t="s">
        <v>9</v>
      </c>
      <c r="D205" s="108" t="s">
        <v>8</v>
      </c>
      <c r="E205" s="108" t="s">
        <v>41</v>
      </c>
      <c r="F205" s="108" t="s">
        <v>102</v>
      </c>
      <c r="G205" s="108" t="s">
        <v>103</v>
      </c>
      <c r="H205" s="108"/>
      <c r="I205" s="109">
        <f>I206</f>
        <v>2222.7800000000002</v>
      </c>
      <c r="J205" s="109">
        <f t="shared" si="24"/>
        <v>0</v>
      </c>
      <c r="K205" s="109">
        <f t="shared" si="24"/>
        <v>0</v>
      </c>
      <c r="L205" s="32"/>
      <c r="M205" s="32"/>
      <c r="N205" s="42"/>
      <c r="O205" s="43"/>
      <c r="P205" s="22"/>
      <c r="Q205" s="22"/>
      <c r="R205" s="22"/>
      <c r="S205" s="22"/>
      <c r="T205" s="22"/>
      <c r="U205" s="18"/>
    </row>
    <row r="206" spans="1:21" ht="30.75" customHeight="1">
      <c r="A206" s="116" t="s">
        <v>94</v>
      </c>
      <c r="B206" s="72" t="s">
        <v>10</v>
      </c>
      <c r="C206" s="72" t="s">
        <v>9</v>
      </c>
      <c r="D206" s="72" t="s">
        <v>8</v>
      </c>
      <c r="E206" s="72" t="s">
        <v>41</v>
      </c>
      <c r="F206" s="72" t="s">
        <v>102</v>
      </c>
      <c r="G206" s="72" t="s">
        <v>103</v>
      </c>
      <c r="H206" s="72" t="s">
        <v>68</v>
      </c>
      <c r="I206" s="78">
        <v>2222.7800000000002</v>
      </c>
      <c r="J206" s="78">
        <v>0</v>
      </c>
      <c r="K206" s="78">
        <v>0</v>
      </c>
      <c r="L206" s="32"/>
      <c r="M206" s="32"/>
      <c r="N206" s="42"/>
      <c r="O206" s="43"/>
      <c r="P206" s="22"/>
      <c r="Q206" s="22"/>
      <c r="R206" s="22"/>
      <c r="S206" s="22"/>
      <c r="T206" s="22"/>
      <c r="U206" s="18"/>
    </row>
    <row r="207" spans="1:21" ht="38.25" customHeight="1">
      <c r="A207" s="123" t="s">
        <v>232</v>
      </c>
      <c r="B207" s="61" t="s">
        <v>10</v>
      </c>
      <c r="C207" s="61" t="s">
        <v>9</v>
      </c>
      <c r="D207" s="61" t="s">
        <v>8</v>
      </c>
      <c r="E207" s="61" t="s">
        <v>41</v>
      </c>
      <c r="F207" s="61" t="s">
        <v>8</v>
      </c>
      <c r="G207" s="61" t="s">
        <v>42</v>
      </c>
      <c r="H207" s="61"/>
      <c r="I207" s="68">
        <v>50</v>
      </c>
      <c r="J207" s="68">
        <v>0</v>
      </c>
      <c r="K207" s="68">
        <v>0</v>
      </c>
      <c r="L207" s="32"/>
      <c r="M207" s="32"/>
      <c r="N207" s="42"/>
      <c r="O207" s="43"/>
      <c r="P207" s="22"/>
      <c r="Q207" s="22"/>
      <c r="R207" s="22"/>
      <c r="S207" s="22"/>
      <c r="T207" s="22"/>
      <c r="U207" s="18"/>
    </row>
    <row r="208" spans="1:21" ht="46.5" customHeight="1">
      <c r="A208" s="199" t="s">
        <v>233</v>
      </c>
      <c r="B208" s="186" t="s">
        <v>10</v>
      </c>
      <c r="C208" s="186" t="s">
        <v>9</v>
      </c>
      <c r="D208" s="186" t="s">
        <v>8</v>
      </c>
      <c r="E208" s="186" t="s">
        <v>41</v>
      </c>
      <c r="F208" s="186" t="s">
        <v>8</v>
      </c>
      <c r="G208" s="186" t="s">
        <v>234</v>
      </c>
      <c r="H208" s="72"/>
      <c r="I208" s="198">
        <v>50</v>
      </c>
      <c r="J208" s="198">
        <v>0</v>
      </c>
      <c r="K208" s="198">
        <v>0</v>
      </c>
      <c r="L208" s="32"/>
      <c r="M208" s="32"/>
      <c r="N208" s="42"/>
      <c r="O208" s="43"/>
      <c r="P208" s="22"/>
      <c r="Q208" s="22"/>
      <c r="R208" s="22"/>
      <c r="S208" s="22"/>
      <c r="T208" s="22"/>
      <c r="U208" s="18"/>
    </row>
    <row r="209" spans="1:21" ht="30.75" customHeight="1">
      <c r="A209" s="116" t="s">
        <v>94</v>
      </c>
      <c r="B209" s="72" t="s">
        <v>10</v>
      </c>
      <c r="C209" s="72" t="s">
        <v>9</v>
      </c>
      <c r="D209" s="72" t="s">
        <v>8</v>
      </c>
      <c r="E209" s="72" t="s">
        <v>41</v>
      </c>
      <c r="F209" s="72" t="s">
        <v>8</v>
      </c>
      <c r="G209" s="72" t="s">
        <v>234</v>
      </c>
      <c r="H209" s="72" t="s">
        <v>68</v>
      </c>
      <c r="I209" s="78">
        <v>50</v>
      </c>
      <c r="J209" s="78">
        <v>0</v>
      </c>
      <c r="K209" s="78">
        <v>0</v>
      </c>
      <c r="L209" s="32"/>
      <c r="M209" s="32"/>
      <c r="N209" s="42"/>
      <c r="O209" s="43"/>
      <c r="P209" s="22"/>
      <c r="Q209" s="22"/>
      <c r="R209" s="22"/>
      <c r="S209" s="22"/>
      <c r="T209" s="22"/>
      <c r="U209" s="18"/>
    </row>
    <row r="210" spans="1:21" ht="20.25" customHeight="1">
      <c r="A210" s="167" t="s">
        <v>185</v>
      </c>
      <c r="B210" s="174" t="s">
        <v>10</v>
      </c>
      <c r="C210" s="174" t="s">
        <v>9</v>
      </c>
      <c r="D210" s="174" t="s">
        <v>44</v>
      </c>
      <c r="E210" s="174" t="s">
        <v>41</v>
      </c>
      <c r="F210" s="174" t="s">
        <v>35</v>
      </c>
      <c r="G210" s="174" t="s">
        <v>42</v>
      </c>
      <c r="H210" s="174"/>
      <c r="I210" s="171">
        <f>I211</f>
        <v>157.31881999999999</v>
      </c>
      <c r="J210" s="171">
        <f>J211</f>
        <v>0</v>
      </c>
      <c r="K210" s="171">
        <f>K211</f>
        <v>4290.4922499999993</v>
      </c>
      <c r="L210" s="32"/>
      <c r="M210" s="32"/>
      <c r="N210" s="42"/>
      <c r="O210" s="43"/>
      <c r="P210" s="22"/>
      <c r="Q210" s="22"/>
      <c r="R210" s="22"/>
      <c r="S210" s="22"/>
      <c r="T210" s="22"/>
      <c r="U210" s="18"/>
    </row>
    <row r="211" spans="1:21" ht="22.5" customHeight="1">
      <c r="A211" s="176" t="s">
        <v>66</v>
      </c>
      <c r="B211" s="174" t="s">
        <v>10</v>
      </c>
      <c r="C211" s="174" t="s">
        <v>9</v>
      </c>
      <c r="D211" s="174" t="s">
        <v>44</v>
      </c>
      <c r="E211" s="174" t="s">
        <v>67</v>
      </c>
      <c r="F211" s="174" t="s">
        <v>35</v>
      </c>
      <c r="G211" s="174" t="s">
        <v>42</v>
      </c>
      <c r="H211" s="174"/>
      <c r="I211" s="171">
        <f>I214+I216+I218+I220+I212</f>
        <v>157.31881999999999</v>
      </c>
      <c r="J211" s="171">
        <f>J214+J216+J218+J220</f>
        <v>0</v>
      </c>
      <c r="K211" s="171">
        <f>K214+K216+K218+K220</f>
        <v>4290.4922499999993</v>
      </c>
      <c r="L211" s="32"/>
      <c r="M211" s="32"/>
      <c r="N211" s="42"/>
      <c r="O211" s="43"/>
      <c r="P211" s="22"/>
      <c r="Q211" s="22"/>
      <c r="R211" s="22"/>
      <c r="S211" s="22"/>
      <c r="T211" s="22"/>
      <c r="U211" s="18"/>
    </row>
    <row r="212" spans="1:21" ht="64.5" customHeight="1">
      <c r="A212" s="203" t="s">
        <v>236</v>
      </c>
      <c r="B212" s="187" t="s">
        <v>10</v>
      </c>
      <c r="C212" s="187" t="s">
        <v>9</v>
      </c>
      <c r="D212" s="187" t="s">
        <v>44</v>
      </c>
      <c r="E212" s="187" t="s">
        <v>67</v>
      </c>
      <c r="F212" s="187" t="s">
        <v>35</v>
      </c>
      <c r="G212" s="187" t="s">
        <v>235</v>
      </c>
      <c r="H212" s="187"/>
      <c r="I212" s="202">
        <v>157.31881999999999</v>
      </c>
      <c r="J212" s="198">
        <v>0</v>
      </c>
      <c r="K212" s="198">
        <v>0</v>
      </c>
      <c r="L212" s="32"/>
      <c r="M212" s="32"/>
      <c r="N212" s="42"/>
      <c r="O212" s="43"/>
      <c r="P212" s="22"/>
      <c r="Q212" s="22"/>
      <c r="R212" s="22"/>
      <c r="S212" s="22"/>
      <c r="T212" s="22"/>
      <c r="U212" s="18"/>
    </row>
    <row r="213" spans="1:21" ht="38.25" customHeight="1">
      <c r="A213" s="116" t="s">
        <v>94</v>
      </c>
      <c r="B213" s="175" t="s">
        <v>10</v>
      </c>
      <c r="C213" s="175" t="s">
        <v>9</v>
      </c>
      <c r="D213" s="175" t="s">
        <v>44</v>
      </c>
      <c r="E213" s="175" t="s">
        <v>41</v>
      </c>
      <c r="F213" s="175" t="s">
        <v>35</v>
      </c>
      <c r="G213" s="175" t="s">
        <v>235</v>
      </c>
      <c r="H213" s="175" t="s">
        <v>68</v>
      </c>
      <c r="I213" s="80">
        <v>157.31881999999999</v>
      </c>
      <c r="J213" s="78">
        <v>0</v>
      </c>
      <c r="K213" s="78">
        <v>0</v>
      </c>
      <c r="L213" s="32"/>
      <c r="M213" s="32"/>
      <c r="N213" s="42"/>
      <c r="O213" s="43"/>
      <c r="P213" s="22"/>
      <c r="Q213" s="22"/>
      <c r="R213" s="22"/>
      <c r="S213" s="22"/>
      <c r="T213" s="22"/>
      <c r="U213" s="18"/>
    </row>
    <row r="214" spans="1:21" ht="35.25" customHeight="1">
      <c r="A214" s="173" t="s">
        <v>160</v>
      </c>
      <c r="B214" s="179" t="str">
        <f>B$121</f>
        <v>05</v>
      </c>
      <c r="C214" s="179" t="str">
        <f>C206</f>
        <v>03</v>
      </c>
      <c r="D214" s="177" t="s">
        <v>44</v>
      </c>
      <c r="E214" s="177" t="s">
        <v>67</v>
      </c>
      <c r="F214" s="177" t="s">
        <v>35</v>
      </c>
      <c r="G214" s="177" t="s">
        <v>62</v>
      </c>
      <c r="H214" s="177"/>
      <c r="I214" s="172">
        <f>I215</f>
        <v>0</v>
      </c>
      <c r="J214" s="172">
        <f>J215</f>
        <v>0</v>
      </c>
      <c r="K214" s="172">
        <f>K215</f>
        <v>636.79224999999997</v>
      </c>
      <c r="L214" s="32"/>
      <c r="M214" s="32"/>
      <c r="N214" s="42"/>
      <c r="O214" s="43"/>
      <c r="P214" s="22"/>
      <c r="Q214" s="22"/>
      <c r="R214" s="22"/>
      <c r="S214" s="22"/>
      <c r="T214" s="22"/>
      <c r="U214" s="18"/>
    </row>
    <row r="215" spans="1:21" ht="38.25" customHeight="1">
      <c r="A215" s="170" t="s">
        <v>94</v>
      </c>
      <c r="B215" s="180" t="str">
        <f>B$121</f>
        <v>05</v>
      </c>
      <c r="C215" s="178" t="s">
        <v>9</v>
      </c>
      <c r="D215" s="178" t="s">
        <v>44</v>
      </c>
      <c r="E215" s="178" t="s">
        <v>67</v>
      </c>
      <c r="F215" s="178" t="s">
        <v>35</v>
      </c>
      <c r="G215" s="178" t="s">
        <v>62</v>
      </c>
      <c r="H215" s="175" t="s">
        <v>68</v>
      </c>
      <c r="I215" s="80">
        <v>0</v>
      </c>
      <c r="J215" s="80">
        <v>0</v>
      </c>
      <c r="K215" s="80">
        <v>636.79224999999997</v>
      </c>
      <c r="L215" s="32"/>
      <c r="M215" s="32"/>
      <c r="N215" s="42"/>
      <c r="O215" s="43"/>
      <c r="P215" s="22"/>
      <c r="Q215" s="22"/>
      <c r="R215" s="22"/>
      <c r="S215" s="22"/>
      <c r="T215" s="22"/>
      <c r="U215" s="18"/>
    </row>
    <row r="216" spans="1:21" ht="20.25" customHeight="1">
      <c r="A216" s="181" t="s">
        <v>84</v>
      </c>
      <c r="B216" s="177" t="s">
        <v>10</v>
      </c>
      <c r="C216" s="177" t="s">
        <v>9</v>
      </c>
      <c r="D216" s="177" t="s">
        <v>44</v>
      </c>
      <c r="E216" s="177" t="s">
        <v>67</v>
      </c>
      <c r="F216" s="177" t="s">
        <v>35</v>
      </c>
      <c r="G216" s="177" t="s">
        <v>56</v>
      </c>
      <c r="H216" s="177"/>
      <c r="I216" s="172">
        <f>I217</f>
        <v>0</v>
      </c>
      <c r="J216" s="172">
        <f>J217</f>
        <v>0</v>
      </c>
      <c r="K216" s="172">
        <f>K217</f>
        <v>200</v>
      </c>
      <c r="L216" s="32"/>
      <c r="M216" s="32"/>
      <c r="N216" s="42"/>
      <c r="O216" s="43"/>
      <c r="P216" s="22"/>
      <c r="Q216" s="22"/>
      <c r="R216" s="22"/>
      <c r="S216" s="22"/>
      <c r="T216" s="22"/>
      <c r="U216" s="18"/>
    </row>
    <row r="217" spans="1:21" ht="33" customHeight="1">
      <c r="A217" s="170" t="s">
        <v>94</v>
      </c>
      <c r="B217" s="178" t="s">
        <v>10</v>
      </c>
      <c r="C217" s="178" t="s">
        <v>9</v>
      </c>
      <c r="D217" s="178" t="s">
        <v>44</v>
      </c>
      <c r="E217" s="178" t="s">
        <v>67</v>
      </c>
      <c r="F217" s="178" t="s">
        <v>35</v>
      </c>
      <c r="G217" s="178" t="s">
        <v>56</v>
      </c>
      <c r="H217" s="175" t="s">
        <v>68</v>
      </c>
      <c r="I217" s="80">
        <v>0</v>
      </c>
      <c r="J217" s="80">
        <v>0</v>
      </c>
      <c r="K217" s="80">
        <v>200</v>
      </c>
      <c r="L217" s="32"/>
      <c r="M217" s="32"/>
      <c r="N217" s="42"/>
      <c r="O217" s="43"/>
      <c r="P217" s="22"/>
      <c r="Q217" s="22"/>
      <c r="R217" s="22"/>
      <c r="S217" s="22"/>
      <c r="T217" s="22"/>
      <c r="U217" s="18"/>
    </row>
    <row r="218" spans="1:21" ht="24" customHeight="1">
      <c r="A218" s="173" t="s">
        <v>161</v>
      </c>
      <c r="B218" s="177" t="s">
        <v>10</v>
      </c>
      <c r="C218" s="177" t="s">
        <v>9</v>
      </c>
      <c r="D218" s="177" t="s">
        <v>44</v>
      </c>
      <c r="E218" s="177" t="s">
        <v>67</v>
      </c>
      <c r="F218" s="177" t="s">
        <v>35</v>
      </c>
      <c r="G218" s="177" t="s">
        <v>57</v>
      </c>
      <c r="H218" s="177"/>
      <c r="I218" s="172">
        <f>I219</f>
        <v>0</v>
      </c>
      <c r="J218" s="172">
        <f>J219</f>
        <v>0</v>
      </c>
      <c r="K218" s="172">
        <f>K219</f>
        <v>50</v>
      </c>
      <c r="L218" s="32"/>
      <c r="M218" s="32"/>
      <c r="N218" s="42"/>
      <c r="O218" s="43"/>
      <c r="P218" s="22"/>
      <c r="Q218" s="22"/>
      <c r="R218" s="22"/>
      <c r="S218" s="22"/>
      <c r="T218" s="22"/>
      <c r="U218" s="18"/>
    </row>
    <row r="219" spans="1:21" ht="36" customHeight="1">
      <c r="A219" s="170" t="s">
        <v>94</v>
      </c>
      <c r="B219" s="178" t="s">
        <v>10</v>
      </c>
      <c r="C219" s="178" t="s">
        <v>9</v>
      </c>
      <c r="D219" s="178" t="s">
        <v>44</v>
      </c>
      <c r="E219" s="178" t="s">
        <v>67</v>
      </c>
      <c r="F219" s="178" t="s">
        <v>35</v>
      </c>
      <c r="G219" s="178" t="s">
        <v>57</v>
      </c>
      <c r="H219" s="175" t="s">
        <v>68</v>
      </c>
      <c r="I219" s="80">
        <v>0</v>
      </c>
      <c r="J219" s="80">
        <v>0</v>
      </c>
      <c r="K219" s="80">
        <v>50</v>
      </c>
      <c r="L219" s="32"/>
      <c r="M219" s="32"/>
      <c r="N219" s="42"/>
      <c r="O219" s="43"/>
      <c r="P219" s="22"/>
      <c r="Q219" s="22"/>
      <c r="R219" s="22"/>
      <c r="S219" s="22"/>
      <c r="T219" s="22"/>
      <c r="U219" s="18"/>
    </row>
    <row r="220" spans="1:21" ht="24.75" customHeight="1">
      <c r="A220" s="181" t="s">
        <v>85</v>
      </c>
      <c r="B220" s="177" t="s">
        <v>10</v>
      </c>
      <c r="C220" s="177" t="s">
        <v>9</v>
      </c>
      <c r="D220" s="177" t="s">
        <v>44</v>
      </c>
      <c r="E220" s="177" t="s">
        <v>67</v>
      </c>
      <c r="F220" s="177" t="s">
        <v>35</v>
      </c>
      <c r="G220" s="177" t="s">
        <v>63</v>
      </c>
      <c r="H220" s="177"/>
      <c r="I220" s="172">
        <f>I221</f>
        <v>0</v>
      </c>
      <c r="J220" s="172">
        <f>J221</f>
        <v>0</v>
      </c>
      <c r="K220" s="172">
        <f>K221</f>
        <v>3403.7</v>
      </c>
      <c r="L220" s="32"/>
      <c r="M220" s="32"/>
      <c r="N220" s="42"/>
      <c r="O220" s="43"/>
      <c r="P220" s="22"/>
      <c r="Q220" s="22"/>
      <c r="R220" s="22"/>
      <c r="S220" s="22"/>
      <c r="T220" s="22"/>
      <c r="U220" s="18"/>
    </row>
    <row r="221" spans="1:21" ht="34.5" customHeight="1">
      <c r="A221" s="170" t="s">
        <v>94</v>
      </c>
      <c r="B221" s="178" t="s">
        <v>10</v>
      </c>
      <c r="C221" s="178" t="s">
        <v>9</v>
      </c>
      <c r="D221" s="178" t="s">
        <v>44</v>
      </c>
      <c r="E221" s="178" t="s">
        <v>67</v>
      </c>
      <c r="F221" s="178" t="s">
        <v>35</v>
      </c>
      <c r="G221" s="178" t="s">
        <v>63</v>
      </c>
      <c r="H221" s="175" t="s">
        <v>68</v>
      </c>
      <c r="I221" s="80">
        <v>0</v>
      </c>
      <c r="J221" s="80">
        <v>0</v>
      </c>
      <c r="K221" s="80">
        <v>3403.7</v>
      </c>
      <c r="L221" s="32"/>
      <c r="M221" s="32"/>
      <c r="N221" s="42"/>
      <c r="O221" s="43"/>
      <c r="P221" s="22"/>
      <c r="Q221" s="22"/>
      <c r="R221" s="22"/>
      <c r="S221" s="22"/>
      <c r="T221" s="22"/>
      <c r="U221" s="18"/>
    </row>
    <row r="222" spans="1:21" ht="24" customHeight="1">
      <c r="A222" s="160" t="s">
        <v>3</v>
      </c>
      <c r="B222" s="143" t="s">
        <v>12</v>
      </c>
      <c r="C222" s="164"/>
      <c r="D222" s="164"/>
      <c r="E222" s="164"/>
      <c r="F222" s="164"/>
      <c r="G222" s="164"/>
      <c r="H222" s="165"/>
      <c r="I222" s="144">
        <f>I228+I223</f>
        <v>51</v>
      </c>
      <c r="J222" s="144">
        <f>J228</f>
        <v>7</v>
      </c>
      <c r="K222" s="144">
        <f>K228</f>
        <v>7</v>
      </c>
      <c r="L222" s="14" t="e">
        <f>#REF!+#REF!+#REF!+#REF!+#REF!+L228</f>
        <v>#REF!</v>
      </c>
      <c r="M222" s="14" t="e">
        <f>#REF!+#REF!+#REF!+#REF!+#REF!+M228</f>
        <v>#REF!</v>
      </c>
      <c r="N222" s="57"/>
      <c r="O222" s="13"/>
      <c r="P222" s="13"/>
      <c r="Q222" s="13"/>
      <c r="R222" s="13"/>
      <c r="S222" s="13"/>
      <c r="T222" s="13"/>
      <c r="U222" s="18"/>
    </row>
    <row r="223" spans="1:21" ht="36" customHeight="1">
      <c r="A223" s="151" t="s">
        <v>208</v>
      </c>
      <c r="B223" s="98" t="str">
        <f>B$222</f>
        <v>07</v>
      </c>
      <c r="C223" s="99" t="s">
        <v>10</v>
      </c>
      <c r="D223" s="99"/>
      <c r="E223" s="99"/>
      <c r="F223" s="99"/>
      <c r="G223" s="98"/>
      <c r="H223" s="99"/>
      <c r="I223" s="107">
        <f>I224</f>
        <v>44</v>
      </c>
      <c r="J223" s="107">
        <f t="shared" ref="I223:K226" si="25">J224</f>
        <v>0</v>
      </c>
      <c r="K223" s="107">
        <f t="shared" si="25"/>
        <v>0</v>
      </c>
      <c r="L223" s="14"/>
      <c r="M223" s="14"/>
      <c r="N223" s="57"/>
      <c r="O223" s="13"/>
      <c r="P223" s="13"/>
      <c r="Q223" s="13"/>
      <c r="R223" s="13"/>
      <c r="S223" s="13"/>
      <c r="T223" s="13"/>
      <c r="U223" s="18"/>
    </row>
    <row r="224" spans="1:21" ht="24" customHeight="1">
      <c r="A224" s="167" t="s">
        <v>185</v>
      </c>
      <c r="B224" s="65" t="s">
        <v>12</v>
      </c>
      <c r="C224" s="65" t="s">
        <v>10</v>
      </c>
      <c r="D224" s="65" t="s">
        <v>44</v>
      </c>
      <c r="E224" s="65" t="s">
        <v>41</v>
      </c>
      <c r="F224" s="65" t="s">
        <v>35</v>
      </c>
      <c r="G224" s="65" t="s">
        <v>42</v>
      </c>
      <c r="H224" s="183"/>
      <c r="I224" s="66">
        <f>I225</f>
        <v>44</v>
      </c>
      <c r="J224" s="66">
        <f t="shared" si="25"/>
        <v>0</v>
      </c>
      <c r="K224" s="66">
        <f t="shared" si="25"/>
        <v>0</v>
      </c>
      <c r="L224" s="14"/>
      <c r="M224" s="14"/>
      <c r="N224" s="57"/>
      <c r="O224" s="13"/>
      <c r="P224" s="13"/>
      <c r="Q224" s="13"/>
      <c r="R224" s="13"/>
      <c r="S224" s="13"/>
      <c r="T224" s="13"/>
      <c r="U224" s="18"/>
    </row>
    <row r="225" spans="1:21" ht="24" customHeight="1">
      <c r="A225" s="150" t="s">
        <v>66</v>
      </c>
      <c r="B225" s="77" t="str">
        <f>B$222</f>
        <v>07</v>
      </c>
      <c r="C225" s="65" t="s">
        <v>10</v>
      </c>
      <c r="D225" s="61">
        <v>20</v>
      </c>
      <c r="E225" s="61" t="s">
        <v>67</v>
      </c>
      <c r="F225" s="61" t="s">
        <v>35</v>
      </c>
      <c r="G225" s="61" t="s">
        <v>42</v>
      </c>
      <c r="H225" s="183"/>
      <c r="I225" s="68">
        <f t="shared" si="25"/>
        <v>44</v>
      </c>
      <c r="J225" s="68">
        <f t="shared" si="25"/>
        <v>0</v>
      </c>
      <c r="K225" s="68">
        <f t="shared" si="25"/>
        <v>0</v>
      </c>
      <c r="L225" s="14"/>
      <c r="M225" s="14"/>
      <c r="N225" s="57"/>
      <c r="O225" s="13"/>
      <c r="P225" s="13"/>
      <c r="Q225" s="13"/>
      <c r="R225" s="13"/>
      <c r="S225" s="13"/>
      <c r="T225" s="13"/>
      <c r="U225" s="18"/>
    </row>
    <row r="226" spans="1:21" ht="47.25" customHeight="1">
      <c r="A226" s="184" t="s">
        <v>209</v>
      </c>
      <c r="B226" s="185" t="str">
        <f>B$222</f>
        <v>07</v>
      </c>
      <c r="C226" s="186" t="s">
        <v>10</v>
      </c>
      <c r="D226" s="187" t="s">
        <v>44</v>
      </c>
      <c r="E226" s="186" t="s">
        <v>67</v>
      </c>
      <c r="F226" s="186" t="s">
        <v>35</v>
      </c>
      <c r="G226" s="186" t="s">
        <v>210</v>
      </c>
      <c r="H226" s="61"/>
      <c r="I226" s="114">
        <f>I227</f>
        <v>44</v>
      </c>
      <c r="J226" s="114">
        <f t="shared" si="25"/>
        <v>0</v>
      </c>
      <c r="K226" s="114">
        <f t="shared" si="25"/>
        <v>0</v>
      </c>
      <c r="L226" s="14"/>
      <c r="M226" s="14"/>
      <c r="N226" s="57"/>
      <c r="O226" s="13"/>
      <c r="P226" s="13"/>
      <c r="Q226" s="13"/>
      <c r="R226" s="13"/>
      <c r="S226" s="13"/>
      <c r="T226" s="13"/>
      <c r="U226" s="18"/>
    </row>
    <row r="227" spans="1:21" ht="41.25" customHeight="1">
      <c r="A227" s="83" t="s">
        <v>94</v>
      </c>
      <c r="B227" s="77" t="str">
        <f>B$222</f>
        <v>07</v>
      </c>
      <c r="C227" s="65" t="s">
        <v>10</v>
      </c>
      <c r="D227" s="182" t="s">
        <v>44</v>
      </c>
      <c r="E227" s="61" t="s">
        <v>67</v>
      </c>
      <c r="F227" s="61" t="s">
        <v>35</v>
      </c>
      <c r="G227" s="61" t="s">
        <v>210</v>
      </c>
      <c r="H227" s="72" t="s">
        <v>68</v>
      </c>
      <c r="I227" s="78">
        <v>44</v>
      </c>
      <c r="J227" s="80">
        <v>0</v>
      </c>
      <c r="K227" s="80">
        <v>0</v>
      </c>
      <c r="L227" s="14"/>
      <c r="M227" s="14"/>
      <c r="N227" s="57"/>
      <c r="O227" s="13"/>
      <c r="P227" s="13"/>
      <c r="Q227" s="13"/>
      <c r="R227" s="13"/>
      <c r="S227" s="13"/>
      <c r="T227" s="13"/>
      <c r="U227" s="18"/>
    </row>
    <row r="228" spans="1:21" ht="14.45" customHeight="1">
      <c r="A228" s="151" t="s">
        <v>86</v>
      </c>
      <c r="B228" s="98" t="str">
        <f>B$222</f>
        <v>07</v>
      </c>
      <c r="C228" s="99" t="s">
        <v>12</v>
      </c>
      <c r="D228" s="99"/>
      <c r="E228" s="99"/>
      <c r="F228" s="99"/>
      <c r="G228" s="98"/>
      <c r="H228" s="99"/>
      <c r="I228" s="107">
        <f>I229</f>
        <v>7</v>
      </c>
      <c r="J228" s="107">
        <f t="shared" ref="I228:K231" si="26">J229</f>
        <v>7</v>
      </c>
      <c r="K228" s="107">
        <f t="shared" si="26"/>
        <v>7</v>
      </c>
      <c r="L228" s="14" t="e">
        <f>#REF!+#REF!+#REF!</f>
        <v>#REF!</v>
      </c>
      <c r="M228" s="14" t="e">
        <f>#REF!+#REF!+#REF!</f>
        <v>#REF!</v>
      </c>
      <c r="N228" s="44"/>
      <c r="O228" s="45"/>
      <c r="P228" s="13"/>
      <c r="Q228" s="13"/>
      <c r="R228" s="13"/>
      <c r="S228" s="13"/>
      <c r="T228" s="13"/>
      <c r="U228" s="18"/>
    </row>
    <row r="229" spans="1:21" ht="14.45" customHeight="1">
      <c r="A229" s="167" t="s">
        <v>185</v>
      </c>
      <c r="B229" s="65" t="s">
        <v>12</v>
      </c>
      <c r="C229" s="65" t="s">
        <v>12</v>
      </c>
      <c r="D229" s="65" t="s">
        <v>44</v>
      </c>
      <c r="E229" s="65" t="s">
        <v>41</v>
      </c>
      <c r="F229" s="65" t="s">
        <v>35</v>
      </c>
      <c r="G229" s="65" t="s">
        <v>42</v>
      </c>
      <c r="H229" s="65"/>
      <c r="I229" s="66">
        <f>I230</f>
        <v>7</v>
      </c>
      <c r="J229" s="66">
        <f t="shared" si="26"/>
        <v>7</v>
      </c>
      <c r="K229" s="66">
        <f t="shared" si="26"/>
        <v>7</v>
      </c>
      <c r="L229" s="14"/>
      <c r="M229" s="14"/>
      <c r="N229" s="44"/>
      <c r="O229" s="45"/>
      <c r="P229" s="13"/>
      <c r="Q229" s="13"/>
      <c r="R229" s="13"/>
      <c r="S229" s="13"/>
      <c r="T229" s="13"/>
      <c r="U229" s="18"/>
    </row>
    <row r="230" spans="1:21" ht="14.45" customHeight="1">
      <c r="A230" s="150" t="s">
        <v>66</v>
      </c>
      <c r="B230" s="77" t="str">
        <f>B$222</f>
        <v>07</v>
      </c>
      <c r="C230" s="77" t="str">
        <f>C$228</f>
        <v>07</v>
      </c>
      <c r="D230" s="61">
        <v>20</v>
      </c>
      <c r="E230" s="61" t="s">
        <v>67</v>
      </c>
      <c r="F230" s="61" t="s">
        <v>35</v>
      </c>
      <c r="G230" s="61" t="s">
        <v>42</v>
      </c>
      <c r="H230" s="61"/>
      <c r="I230" s="68">
        <f t="shared" si="26"/>
        <v>7</v>
      </c>
      <c r="J230" s="68">
        <f t="shared" si="26"/>
        <v>7</v>
      </c>
      <c r="K230" s="68">
        <f t="shared" si="26"/>
        <v>7</v>
      </c>
      <c r="L230" s="14"/>
      <c r="M230" s="14"/>
      <c r="N230" s="44"/>
      <c r="O230" s="45"/>
      <c r="P230" s="13"/>
      <c r="Q230" s="13"/>
      <c r="R230" s="13"/>
      <c r="S230" s="13"/>
      <c r="T230" s="13"/>
      <c r="U230" s="18"/>
    </row>
    <row r="231" spans="1:21" s="2" customFormat="1" ht="18" customHeight="1">
      <c r="A231" s="128" t="s">
        <v>28</v>
      </c>
      <c r="B231" s="111" t="str">
        <f>B$222</f>
        <v>07</v>
      </c>
      <c r="C231" s="111" t="str">
        <f>C$228</f>
        <v>07</v>
      </c>
      <c r="D231" s="112">
        <v>20</v>
      </c>
      <c r="E231" s="112" t="s">
        <v>67</v>
      </c>
      <c r="F231" s="112" t="s">
        <v>35</v>
      </c>
      <c r="G231" s="112" t="s">
        <v>58</v>
      </c>
      <c r="H231" s="112"/>
      <c r="I231" s="114">
        <f>I232</f>
        <v>7</v>
      </c>
      <c r="J231" s="114">
        <f t="shared" si="26"/>
        <v>7</v>
      </c>
      <c r="K231" s="114">
        <f t="shared" si="26"/>
        <v>7</v>
      </c>
      <c r="L231" s="12" t="e">
        <f>#REF!+#REF!</f>
        <v>#REF!</v>
      </c>
      <c r="M231" s="12" t="e">
        <f>#REF!+#REF!</f>
        <v>#REF!</v>
      </c>
      <c r="N231" s="42"/>
      <c r="O231" s="43"/>
      <c r="P231" s="22"/>
      <c r="Q231" s="22"/>
      <c r="R231" s="22"/>
      <c r="S231" s="22"/>
      <c r="T231" s="22"/>
      <c r="U231" s="24"/>
    </row>
    <row r="232" spans="1:21" s="2" customFormat="1" ht="32.25" customHeight="1">
      <c r="A232" s="116" t="s">
        <v>94</v>
      </c>
      <c r="B232" s="74" t="str">
        <f>B$222</f>
        <v>07</v>
      </c>
      <c r="C232" s="74" t="str">
        <f>C$228</f>
        <v>07</v>
      </c>
      <c r="D232" s="76">
        <v>20</v>
      </c>
      <c r="E232" s="76" t="s">
        <v>67</v>
      </c>
      <c r="F232" s="76" t="s">
        <v>35</v>
      </c>
      <c r="G232" s="76" t="s">
        <v>58</v>
      </c>
      <c r="H232" s="72" t="s">
        <v>68</v>
      </c>
      <c r="I232" s="78">
        <v>7</v>
      </c>
      <c r="J232" s="78">
        <v>7</v>
      </c>
      <c r="K232" s="78">
        <v>7</v>
      </c>
      <c r="L232" s="12"/>
      <c r="M232" s="12"/>
      <c r="N232" s="42"/>
      <c r="O232" s="43"/>
      <c r="P232" s="22"/>
      <c r="Q232" s="22"/>
      <c r="R232" s="22"/>
      <c r="S232" s="22"/>
      <c r="T232" s="22"/>
      <c r="U232" s="24"/>
    </row>
    <row r="233" spans="1:21" s="2" customFormat="1" ht="19.5" customHeight="1">
      <c r="A233" s="160" t="s">
        <v>34</v>
      </c>
      <c r="B233" s="143" t="s">
        <v>13</v>
      </c>
      <c r="C233" s="164"/>
      <c r="D233" s="164"/>
      <c r="E233" s="164"/>
      <c r="F233" s="164"/>
      <c r="G233" s="164"/>
      <c r="H233" s="164"/>
      <c r="I233" s="144">
        <f t="shared" ref="I233:K234" si="27">I234</f>
        <v>208</v>
      </c>
      <c r="J233" s="144">
        <f t="shared" si="27"/>
        <v>4</v>
      </c>
      <c r="K233" s="144">
        <f t="shared" si="27"/>
        <v>4</v>
      </c>
      <c r="L233" s="14" t="e">
        <f>#REF!+#REF!+#REF!+#REF!</f>
        <v>#REF!</v>
      </c>
      <c r="M233" s="14" t="e">
        <f>#REF!+#REF!+#REF!+#REF!</f>
        <v>#REF!</v>
      </c>
      <c r="N233" s="57"/>
      <c r="O233" s="13"/>
      <c r="P233" s="13"/>
      <c r="Q233" s="13"/>
      <c r="R233" s="13"/>
      <c r="S233" s="13"/>
      <c r="T233" s="13"/>
      <c r="U233" s="24"/>
    </row>
    <row r="234" spans="1:21" ht="14.45" customHeight="1">
      <c r="A234" s="155" t="s">
        <v>31</v>
      </c>
      <c r="B234" s="98" t="str">
        <f>B$233</f>
        <v>08</v>
      </c>
      <c r="C234" s="99" t="s">
        <v>7</v>
      </c>
      <c r="D234" s="99"/>
      <c r="E234" s="99"/>
      <c r="F234" s="99"/>
      <c r="G234" s="99"/>
      <c r="H234" s="99"/>
      <c r="I234" s="100">
        <f>I235</f>
        <v>208</v>
      </c>
      <c r="J234" s="100">
        <f t="shared" si="27"/>
        <v>4</v>
      </c>
      <c r="K234" s="100">
        <f t="shared" si="27"/>
        <v>4</v>
      </c>
      <c r="L234" s="29"/>
      <c r="M234" s="29"/>
      <c r="N234" s="42"/>
      <c r="O234" s="43"/>
      <c r="P234" s="22"/>
      <c r="Q234" s="22"/>
      <c r="R234" s="22"/>
      <c r="S234" s="22"/>
      <c r="T234" s="22"/>
      <c r="U234" s="18"/>
    </row>
    <row r="235" spans="1:21" ht="14.45" customHeight="1">
      <c r="A235" s="167" t="s">
        <v>185</v>
      </c>
      <c r="B235" s="65" t="s">
        <v>13</v>
      </c>
      <c r="C235" s="65" t="s">
        <v>7</v>
      </c>
      <c r="D235" s="65" t="s">
        <v>44</v>
      </c>
      <c r="E235" s="65" t="s">
        <v>41</v>
      </c>
      <c r="F235" s="65" t="s">
        <v>35</v>
      </c>
      <c r="G235" s="65" t="s">
        <v>42</v>
      </c>
      <c r="H235" s="65"/>
      <c r="I235" s="68">
        <f>I236</f>
        <v>208</v>
      </c>
      <c r="J235" s="68">
        <f t="shared" ref="J235:K237" si="28">J236</f>
        <v>4</v>
      </c>
      <c r="K235" s="68">
        <f t="shared" si="28"/>
        <v>4</v>
      </c>
      <c r="L235" s="29"/>
      <c r="M235" s="29"/>
      <c r="N235" s="42"/>
      <c r="O235" s="43"/>
      <c r="P235" s="22"/>
      <c r="Q235" s="22"/>
      <c r="R235" s="22"/>
      <c r="S235" s="22"/>
      <c r="T235" s="22"/>
      <c r="U235" s="18"/>
    </row>
    <row r="236" spans="1:21" ht="14.25" customHeight="1">
      <c r="A236" s="150" t="s">
        <v>66</v>
      </c>
      <c r="B236" s="77" t="str">
        <f>B$233</f>
        <v>08</v>
      </c>
      <c r="C236" s="61" t="s">
        <v>7</v>
      </c>
      <c r="D236" s="61" t="s">
        <v>44</v>
      </c>
      <c r="E236" s="61" t="s">
        <v>67</v>
      </c>
      <c r="F236" s="61" t="s">
        <v>35</v>
      </c>
      <c r="G236" s="61" t="s">
        <v>42</v>
      </c>
      <c r="H236" s="61"/>
      <c r="I236" s="68">
        <f>I237</f>
        <v>208</v>
      </c>
      <c r="J236" s="68">
        <f t="shared" si="28"/>
        <v>4</v>
      </c>
      <c r="K236" s="68">
        <f t="shared" si="28"/>
        <v>4</v>
      </c>
      <c r="L236" s="29"/>
      <c r="M236" s="29"/>
      <c r="N236" s="42"/>
      <c r="O236" s="43"/>
      <c r="P236" s="22"/>
      <c r="Q236" s="22"/>
      <c r="R236" s="22"/>
      <c r="S236" s="22"/>
      <c r="T236" s="22"/>
      <c r="U236" s="18"/>
    </row>
    <row r="237" spans="1:21" s="2" customFormat="1" ht="15" customHeight="1">
      <c r="A237" s="128" t="s">
        <v>29</v>
      </c>
      <c r="B237" s="112" t="str">
        <f>B$233</f>
        <v>08</v>
      </c>
      <c r="C237" s="112" t="str">
        <f>C234</f>
        <v>01</v>
      </c>
      <c r="D237" s="112" t="s">
        <v>44</v>
      </c>
      <c r="E237" s="112" t="s">
        <v>67</v>
      </c>
      <c r="F237" s="112" t="s">
        <v>35</v>
      </c>
      <c r="G237" s="112" t="s">
        <v>59</v>
      </c>
      <c r="H237" s="112"/>
      <c r="I237" s="114">
        <f>I238</f>
        <v>208</v>
      </c>
      <c r="J237" s="114">
        <f t="shared" si="28"/>
        <v>4</v>
      </c>
      <c r="K237" s="114">
        <f t="shared" si="28"/>
        <v>4</v>
      </c>
      <c r="L237" s="12" t="e">
        <f>#REF!</f>
        <v>#REF!</v>
      </c>
      <c r="M237" s="12" t="e">
        <f>#REF!</f>
        <v>#REF!</v>
      </c>
      <c r="N237" s="42"/>
      <c r="O237" s="43"/>
      <c r="P237" s="22"/>
      <c r="Q237" s="22"/>
      <c r="R237" s="22"/>
      <c r="S237" s="22"/>
      <c r="T237" s="22"/>
      <c r="U237" s="24"/>
    </row>
    <row r="238" spans="1:21" s="2" customFormat="1" ht="30.75" customHeight="1">
      <c r="A238" s="116" t="s">
        <v>94</v>
      </c>
      <c r="B238" s="76" t="str">
        <f>B$233</f>
        <v>08</v>
      </c>
      <c r="C238" s="76" t="s">
        <v>7</v>
      </c>
      <c r="D238" s="76" t="s">
        <v>44</v>
      </c>
      <c r="E238" s="76" t="s">
        <v>67</v>
      </c>
      <c r="F238" s="76" t="s">
        <v>35</v>
      </c>
      <c r="G238" s="76" t="s">
        <v>59</v>
      </c>
      <c r="H238" s="72" t="s">
        <v>68</v>
      </c>
      <c r="I238" s="78">
        <v>208</v>
      </c>
      <c r="J238" s="78">
        <v>4</v>
      </c>
      <c r="K238" s="78">
        <v>4</v>
      </c>
      <c r="L238" s="12"/>
      <c r="M238" s="12"/>
      <c r="N238" s="42"/>
      <c r="O238" s="43"/>
      <c r="P238" s="22"/>
      <c r="Q238" s="22"/>
      <c r="R238" s="22"/>
      <c r="S238" s="22"/>
      <c r="T238" s="22"/>
      <c r="U238" s="24"/>
    </row>
    <row r="239" spans="1:21" s="2" customFormat="1" ht="0.75" hidden="1" customHeight="1">
      <c r="A239" s="91" t="s">
        <v>165</v>
      </c>
      <c r="B239" s="92" t="s">
        <v>27</v>
      </c>
      <c r="C239" s="93"/>
      <c r="D239" s="93"/>
      <c r="E239" s="93"/>
      <c r="F239" s="93"/>
      <c r="G239" s="93"/>
      <c r="H239" s="94"/>
      <c r="I239" s="95">
        <f t="shared" ref="I239:K242" si="29">I240</f>
        <v>0</v>
      </c>
      <c r="J239" s="95">
        <f t="shared" si="29"/>
        <v>0</v>
      </c>
      <c r="K239" s="95">
        <f t="shared" si="29"/>
        <v>0</v>
      </c>
      <c r="L239" s="12"/>
      <c r="M239" s="12"/>
      <c r="N239" s="42"/>
      <c r="O239" s="43"/>
      <c r="P239" s="22"/>
      <c r="Q239" s="22"/>
      <c r="R239" s="22"/>
      <c r="S239" s="22"/>
      <c r="T239" s="22"/>
      <c r="U239" s="24"/>
    </row>
    <row r="240" spans="1:21" s="2" customFormat="1" ht="19.5" hidden="1" customHeight="1">
      <c r="A240" s="81" t="s">
        <v>136</v>
      </c>
      <c r="B240" s="61" t="s">
        <v>27</v>
      </c>
      <c r="C240" s="61" t="s">
        <v>12</v>
      </c>
      <c r="D240" s="76"/>
      <c r="E240" s="76"/>
      <c r="F240" s="76"/>
      <c r="G240" s="76"/>
      <c r="H240" s="72"/>
      <c r="I240" s="68">
        <f t="shared" si="29"/>
        <v>0</v>
      </c>
      <c r="J240" s="68">
        <f t="shared" si="29"/>
        <v>0</v>
      </c>
      <c r="K240" s="68">
        <f t="shared" si="29"/>
        <v>0</v>
      </c>
      <c r="L240" s="12"/>
      <c r="M240" s="12"/>
      <c r="N240" s="42"/>
      <c r="O240" s="43"/>
      <c r="P240" s="22"/>
      <c r="Q240" s="22"/>
      <c r="R240" s="22"/>
      <c r="S240" s="22"/>
      <c r="T240" s="22"/>
      <c r="U240" s="24"/>
    </row>
    <row r="241" spans="1:21" s="2" customFormat="1" ht="119.25" hidden="1" customHeight="1">
      <c r="A241" s="96" t="s">
        <v>132</v>
      </c>
      <c r="B241" s="61" t="s">
        <v>27</v>
      </c>
      <c r="C241" s="61" t="s">
        <v>12</v>
      </c>
      <c r="D241" s="61" t="s">
        <v>44</v>
      </c>
      <c r="E241" s="61" t="s">
        <v>67</v>
      </c>
      <c r="F241" s="61" t="s">
        <v>35</v>
      </c>
      <c r="G241" s="61" t="s">
        <v>126</v>
      </c>
      <c r="H241" s="88"/>
      <c r="I241" s="68">
        <f t="shared" si="29"/>
        <v>0</v>
      </c>
      <c r="J241" s="68">
        <f t="shared" si="29"/>
        <v>0</v>
      </c>
      <c r="K241" s="68">
        <f t="shared" si="29"/>
        <v>0</v>
      </c>
      <c r="L241" s="12"/>
      <c r="M241" s="12"/>
      <c r="N241" s="42"/>
      <c r="O241" s="43"/>
      <c r="P241" s="22"/>
      <c r="Q241" s="22"/>
      <c r="R241" s="22"/>
      <c r="S241" s="22"/>
      <c r="T241" s="22"/>
      <c r="U241" s="24"/>
    </row>
    <row r="242" spans="1:21" s="2" customFormat="1" ht="19.5" hidden="1" customHeight="1">
      <c r="A242" s="83" t="s">
        <v>105</v>
      </c>
      <c r="B242" s="72" t="s">
        <v>27</v>
      </c>
      <c r="C242" s="72" t="s">
        <v>12</v>
      </c>
      <c r="D242" s="76" t="s">
        <v>44</v>
      </c>
      <c r="E242" s="76" t="s">
        <v>67</v>
      </c>
      <c r="F242" s="76" t="s">
        <v>35</v>
      </c>
      <c r="G242" s="76" t="s">
        <v>126</v>
      </c>
      <c r="H242" s="88">
        <v>800</v>
      </c>
      <c r="I242" s="78">
        <f t="shared" si="29"/>
        <v>0</v>
      </c>
      <c r="J242" s="78">
        <f t="shared" si="29"/>
        <v>0</v>
      </c>
      <c r="K242" s="78">
        <f t="shared" si="29"/>
        <v>0</v>
      </c>
      <c r="L242" s="12"/>
      <c r="M242" s="12"/>
      <c r="N242" s="42"/>
      <c r="O242" s="43"/>
      <c r="P242" s="22"/>
      <c r="Q242" s="22"/>
      <c r="R242" s="22"/>
      <c r="S242" s="22"/>
      <c r="T242" s="22"/>
      <c r="U242" s="24"/>
    </row>
    <row r="243" spans="1:21" s="2" customFormat="1" ht="66" hidden="1" customHeight="1">
      <c r="A243" s="90" t="s">
        <v>164</v>
      </c>
      <c r="B243" s="72" t="s">
        <v>27</v>
      </c>
      <c r="C243" s="72" t="s">
        <v>12</v>
      </c>
      <c r="D243" s="76" t="s">
        <v>44</v>
      </c>
      <c r="E243" s="76" t="s">
        <v>67</v>
      </c>
      <c r="F243" s="76" t="s">
        <v>35</v>
      </c>
      <c r="G243" s="76" t="s">
        <v>126</v>
      </c>
      <c r="H243" s="86">
        <v>810</v>
      </c>
      <c r="I243" s="73">
        <v>0</v>
      </c>
      <c r="J243" s="78">
        <v>0</v>
      </c>
      <c r="K243" s="78">
        <v>0</v>
      </c>
      <c r="L243" s="12"/>
      <c r="M243" s="12"/>
      <c r="N243" s="42"/>
      <c r="O243" s="43"/>
      <c r="P243" s="22"/>
      <c r="Q243" s="22"/>
      <c r="R243" s="22"/>
      <c r="S243" s="22"/>
      <c r="T243" s="22"/>
      <c r="U243" s="24"/>
    </row>
    <row r="244" spans="1:21" ht="14.45" customHeight="1">
      <c r="A244" s="161" t="s">
        <v>32</v>
      </c>
      <c r="B244" s="158">
        <v>10</v>
      </c>
      <c r="C244" s="166"/>
      <c r="D244" s="166"/>
      <c r="E244" s="166"/>
      <c r="F244" s="166"/>
      <c r="G244" s="166"/>
      <c r="H244" s="158"/>
      <c r="I244" s="159">
        <f t="shared" ref="I244:K248" si="30">I245</f>
        <v>475.44299999999998</v>
      </c>
      <c r="J244" s="159">
        <f t="shared" si="30"/>
        <v>452.80200000000002</v>
      </c>
      <c r="K244" s="159">
        <f t="shared" si="30"/>
        <v>452.80200000000002</v>
      </c>
      <c r="L244" s="29"/>
      <c r="M244" s="29"/>
      <c r="N244" s="58"/>
      <c r="O244" s="22"/>
      <c r="P244" s="22"/>
      <c r="Q244" s="22"/>
      <c r="R244" s="22"/>
      <c r="S244" s="22"/>
      <c r="T244" s="22"/>
      <c r="U244" s="18"/>
    </row>
    <row r="245" spans="1:21" ht="14.45" customHeight="1">
      <c r="A245" s="149" t="s">
        <v>71</v>
      </c>
      <c r="B245" s="121">
        <v>10</v>
      </c>
      <c r="C245" s="121" t="s">
        <v>7</v>
      </c>
      <c r="D245" s="121"/>
      <c r="E245" s="121"/>
      <c r="F245" s="121"/>
      <c r="G245" s="133"/>
      <c r="H245" s="119"/>
      <c r="I245" s="100">
        <f>I246</f>
        <v>475.44299999999998</v>
      </c>
      <c r="J245" s="100">
        <f t="shared" si="30"/>
        <v>452.80200000000002</v>
      </c>
      <c r="K245" s="100">
        <f t="shared" si="30"/>
        <v>452.80200000000002</v>
      </c>
      <c r="L245" s="29"/>
      <c r="M245" s="29"/>
      <c r="N245" s="42"/>
      <c r="O245" s="43"/>
      <c r="P245" s="22"/>
      <c r="Q245" s="22"/>
      <c r="R245" s="22"/>
      <c r="S245" s="22"/>
      <c r="T245" s="22"/>
      <c r="U245" s="18"/>
    </row>
    <row r="246" spans="1:21" ht="14.45" customHeight="1">
      <c r="A246" s="167" t="s">
        <v>185</v>
      </c>
      <c r="B246" s="61" t="s">
        <v>11</v>
      </c>
      <c r="C246" s="61" t="s">
        <v>7</v>
      </c>
      <c r="D246" s="61" t="s">
        <v>44</v>
      </c>
      <c r="E246" s="61" t="s">
        <v>41</v>
      </c>
      <c r="F246" s="61" t="s">
        <v>35</v>
      </c>
      <c r="G246" s="61" t="s">
        <v>42</v>
      </c>
      <c r="H246" s="61"/>
      <c r="I246" s="68">
        <f>I247</f>
        <v>475.44299999999998</v>
      </c>
      <c r="J246" s="68">
        <f>J247</f>
        <v>452.80200000000002</v>
      </c>
      <c r="K246" s="68">
        <f>K247</f>
        <v>452.80200000000002</v>
      </c>
      <c r="L246" s="29"/>
      <c r="M246" s="29"/>
      <c r="N246" s="42"/>
      <c r="O246" s="43"/>
      <c r="P246" s="22"/>
      <c r="Q246" s="22"/>
      <c r="R246" s="22"/>
      <c r="S246" s="22"/>
      <c r="T246" s="22"/>
      <c r="U246" s="18"/>
    </row>
    <row r="247" spans="1:21" ht="14.45" customHeight="1">
      <c r="A247" s="150" t="s">
        <v>66</v>
      </c>
      <c r="B247" s="61" t="s">
        <v>11</v>
      </c>
      <c r="C247" s="61" t="s">
        <v>7</v>
      </c>
      <c r="D247" s="61" t="s">
        <v>44</v>
      </c>
      <c r="E247" s="61" t="s">
        <v>67</v>
      </c>
      <c r="F247" s="61" t="s">
        <v>35</v>
      </c>
      <c r="G247" s="61" t="s">
        <v>42</v>
      </c>
      <c r="H247" s="61"/>
      <c r="I247" s="68">
        <f t="shared" si="30"/>
        <v>475.44299999999998</v>
      </c>
      <c r="J247" s="68">
        <f t="shared" si="30"/>
        <v>452.80200000000002</v>
      </c>
      <c r="K247" s="68">
        <f t="shared" si="30"/>
        <v>452.80200000000002</v>
      </c>
      <c r="L247" s="29"/>
      <c r="M247" s="29"/>
      <c r="N247" s="42"/>
      <c r="O247" s="43"/>
      <c r="P247" s="22"/>
      <c r="Q247" s="22"/>
      <c r="R247" s="22"/>
      <c r="S247" s="22"/>
      <c r="T247" s="22"/>
      <c r="U247" s="18"/>
    </row>
    <row r="248" spans="1:21" ht="43.5" customHeight="1">
      <c r="A248" s="134" t="s">
        <v>166</v>
      </c>
      <c r="B248" s="112" t="s">
        <v>11</v>
      </c>
      <c r="C248" s="112" t="s">
        <v>7</v>
      </c>
      <c r="D248" s="112" t="s">
        <v>44</v>
      </c>
      <c r="E248" s="112" t="s">
        <v>67</v>
      </c>
      <c r="F248" s="112" t="s">
        <v>35</v>
      </c>
      <c r="G248" s="112" t="s">
        <v>60</v>
      </c>
      <c r="H248" s="112"/>
      <c r="I248" s="114">
        <f>I249</f>
        <v>475.44299999999998</v>
      </c>
      <c r="J248" s="114">
        <f t="shared" si="30"/>
        <v>452.80200000000002</v>
      </c>
      <c r="K248" s="114">
        <f t="shared" si="30"/>
        <v>452.80200000000002</v>
      </c>
      <c r="L248" s="29"/>
      <c r="M248" s="29"/>
      <c r="N248" s="42"/>
      <c r="O248" s="43"/>
      <c r="P248" s="22"/>
      <c r="Q248" s="22"/>
      <c r="R248" s="22"/>
      <c r="S248" s="22"/>
      <c r="T248" s="22"/>
      <c r="U248" s="18"/>
    </row>
    <row r="249" spans="1:21" ht="18" customHeight="1">
      <c r="A249" s="170" t="s">
        <v>195</v>
      </c>
      <c r="B249" s="72" t="s">
        <v>11</v>
      </c>
      <c r="C249" s="72" t="s">
        <v>7</v>
      </c>
      <c r="D249" s="72" t="s">
        <v>44</v>
      </c>
      <c r="E249" s="72" t="s">
        <v>67</v>
      </c>
      <c r="F249" s="72" t="s">
        <v>35</v>
      </c>
      <c r="G249" s="76" t="s">
        <v>60</v>
      </c>
      <c r="H249" s="72" t="s">
        <v>196</v>
      </c>
      <c r="I249" s="78">
        <v>475.44299999999998</v>
      </c>
      <c r="J249" s="78">
        <v>452.80200000000002</v>
      </c>
      <c r="K249" s="78">
        <v>452.80200000000002</v>
      </c>
      <c r="L249" s="29"/>
      <c r="M249" s="29"/>
      <c r="N249" s="42"/>
      <c r="O249" s="43"/>
      <c r="P249" s="22"/>
      <c r="Q249" s="22"/>
      <c r="R249" s="22"/>
      <c r="S249" s="22"/>
      <c r="T249" s="22"/>
      <c r="U249" s="18"/>
    </row>
    <row r="250" spans="1:21" s="2" customFormat="1" ht="18" customHeight="1">
      <c r="A250" s="160" t="s">
        <v>104</v>
      </c>
      <c r="B250" s="143" t="s">
        <v>23</v>
      </c>
      <c r="C250" s="164"/>
      <c r="D250" s="164"/>
      <c r="E250" s="164"/>
      <c r="F250" s="164"/>
      <c r="G250" s="143"/>
      <c r="H250" s="143"/>
      <c r="I250" s="144">
        <f t="shared" ref="I250:K251" si="31">I251</f>
        <v>20</v>
      </c>
      <c r="J250" s="144">
        <f t="shared" si="31"/>
        <v>27</v>
      </c>
      <c r="K250" s="144">
        <f t="shared" si="31"/>
        <v>27</v>
      </c>
      <c r="L250" s="14" t="e">
        <f>#REF!+#REF!+#REF!+#REF!+#REF!+L251+#REF!</f>
        <v>#REF!</v>
      </c>
      <c r="M250" s="14" t="e">
        <f>#REF!+#REF!+#REF!+#REF!+#REF!+M251+#REF!</f>
        <v>#REF!</v>
      </c>
      <c r="N250" s="57"/>
      <c r="O250" s="13"/>
      <c r="P250" s="13"/>
      <c r="Q250" s="13"/>
      <c r="R250" s="13"/>
      <c r="S250" s="13"/>
      <c r="T250" s="13"/>
      <c r="U250" s="24"/>
    </row>
    <row r="251" spans="1:21" ht="17.25" customHeight="1">
      <c r="A251" s="151" t="s">
        <v>33</v>
      </c>
      <c r="B251" s="98" t="str">
        <f>B$250</f>
        <v>11</v>
      </c>
      <c r="C251" s="99" t="s">
        <v>7</v>
      </c>
      <c r="D251" s="99"/>
      <c r="E251" s="99"/>
      <c r="F251" s="99"/>
      <c r="G251" s="98"/>
      <c r="H251" s="99"/>
      <c r="I251" s="100">
        <f t="shared" si="31"/>
        <v>20</v>
      </c>
      <c r="J251" s="100">
        <f t="shared" si="31"/>
        <v>27</v>
      </c>
      <c r="K251" s="100">
        <f t="shared" si="31"/>
        <v>27</v>
      </c>
      <c r="L251" s="14" t="e">
        <f>#REF!+#REF!+#REF!</f>
        <v>#REF!</v>
      </c>
      <c r="M251" s="14" t="e">
        <f>#REF!+#REF!+#REF!</f>
        <v>#REF!</v>
      </c>
      <c r="N251" s="44"/>
      <c r="O251" s="45"/>
      <c r="P251" s="13"/>
      <c r="Q251" s="13"/>
      <c r="R251" s="13"/>
      <c r="S251" s="13"/>
      <c r="T251" s="13"/>
      <c r="U251" s="18"/>
    </row>
    <row r="252" spans="1:21" ht="14.45" customHeight="1">
      <c r="A252" s="167" t="s">
        <v>185</v>
      </c>
      <c r="B252" s="76" t="s">
        <v>23</v>
      </c>
      <c r="C252" s="61" t="s">
        <v>7</v>
      </c>
      <c r="D252" s="61" t="s">
        <v>44</v>
      </c>
      <c r="E252" s="61" t="s">
        <v>41</v>
      </c>
      <c r="F252" s="61" t="s">
        <v>35</v>
      </c>
      <c r="G252" s="61" t="s">
        <v>42</v>
      </c>
      <c r="H252" s="61"/>
      <c r="I252" s="68">
        <f>I253</f>
        <v>20</v>
      </c>
      <c r="J252" s="68">
        <f t="shared" ref="J252:K254" si="32">J253</f>
        <v>27</v>
      </c>
      <c r="K252" s="68">
        <f t="shared" si="32"/>
        <v>27</v>
      </c>
      <c r="N252" s="44"/>
      <c r="O252" s="45"/>
      <c r="P252" s="13"/>
      <c r="Q252" s="13"/>
      <c r="R252" s="13"/>
      <c r="S252" s="13"/>
      <c r="T252" s="13"/>
      <c r="U252" s="18"/>
    </row>
    <row r="253" spans="1:21" ht="14.45" customHeight="1">
      <c r="A253" s="148" t="s">
        <v>66</v>
      </c>
      <c r="B253" s="61" t="str">
        <f>B$250</f>
        <v>11</v>
      </c>
      <c r="C253" s="61" t="s">
        <v>7</v>
      </c>
      <c r="D253" s="61" t="s">
        <v>44</v>
      </c>
      <c r="E253" s="61" t="s">
        <v>67</v>
      </c>
      <c r="F253" s="61" t="s">
        <v>35</v>
      </c>
      <c r="G253" s="61" t="s">
        <v>42</v>
      </c>
      <c r="H253" s="61"/>
      <c r="I253" s="68">
        <f>I254</f>
        <v>20</v>
      </c>
      <c r="J253" s="68">
        <f t="shared" si="32"/>
        <v>27</v>
      </c>
      <c r="K253" s="68">
        <f t="shared" si="32"/>
        <v>27</v>
      </c>
      <c r="N253" s="44"/>
      <c r="O253" s="45"/>
      <c r="P253" s="13"/>
      <c r="Q253" s="13"/>
      <c r="R253" s="13"/>
      <c r="S253" s="13"/>
      <c r="T253" s="13"/>
      <c r="U253" s="18"/>
    </row>
    <row r="254" spans="1:21" ht="14.45" customHeight="1">
      <c r="A254" s="118" t="s">
        <v>87</v>
      </c>
      <c r="B254" s="112" t="str">
        <f>B$250</f>
        <v>11</v>
      </c>
      <c r="C254" s="112" t="str">
        <f>C251</f>
        <v>01</v>
      </c>
      <c r="D254" s="112" t="s">
        <v>44</v>
      </c>
      <c r="E254" s="112" t="s">
        <v>67</v>
      </c>
      <c r="F254" s="112" t="s">
        <v>35</v>
      </c>
      <c r="G254" s="112" t="s">
        <v>61</v>
      </c>
      <c r="H254" s="112"/>
      <c r="I254" s="114">
        <f>I255</f>
        <v>20</v>
      </c>
      <c r="J254" s="114">
        <f t="shared" si="32"/>
        <v>27</v>
      </c>
      <c r="K254" s="114">
        <f t="shared" si="32"/>
        <v>27</v>
      </c>
      <c r="L254" s="32"/>
      <c r="M254" s="32"/>
      <c r="N254" s="42"/>
      <c r="O254" s="43"/>
      <c r="P254" s="22"/>
      <c r="Q254" s="22"/>
      <c r="R254" s="22"/>
      <c r="S254" s="22"/>
      <c r="T254" s="22"/>
      <c r="U254" s="18"/>
    </row>
    <row r="255" spans="1:21" ht="28.5" customHeight="1">
      <c r="A255" s="116" t="s">
        <v>94</v>
      </c>
      <c r="B255" s="76" t="str">
        <f>B$250</f>
        <v>11</v>
      </c>
      <c r="C255" s="72" t="s">
        <v>7</v>
      </c>
      <c r="D255" s="76" t="s">
        <v>44</v>
      </c>
      <c r="E255" s="76" t="s">
        <v>67</v>
      </c>
      <c r="F255" s="76" t="s">
        <v>35</v>
      </c>
      <c r="G255" s="76" t="s">
        <v>61</v>
      </c>
      <c r="H255" s="72" t="s">
        <v>68</v>
      </c>
      <c r="I255" s="78">
        <v>20</v>
      </c>
      <c r="J255" s="78">
        <v>27</v>
      </c>
      <c r="K255" s="78">
        <v>27</v>
      </c>
      <c r="L255" s="32"/>
      <c r="M255" s="32"/>
      <c r="N255" s="42"/>
      <c r="O255" s="43"/>
      <c r="P255" s="22"/>
      <c r="Q255" s="22"/>
      <c r="R255" s="22"/>
      <c r="S255" s="22"/>
      <c r="T255" s="22"/>
      <c r="U255" s="18"/>
    </row>
    <row r="256" spans="1:21" ht="14.45" customHeight="1">
      <c r="A256" s="69"/>
      <c r="B256" s="76"/>
      <c r="C256" s="76"/>
      <c r="D256" s="76"/>
      <c r="E256" s="76"/>
      <c r="F256" s="76"/>
      <c r="G256" s="76"/>
      <c r="H256" s="61"/>
      <c r="I256" s="68"/>
      <c r="J256" s="68"/>
      <c r="K256" s="68"/>
      <c r="L256" s="30"/>
      <c r="M256" s="30"/>
      <c r="N256" s="44"/>
      <c r="O256" s="45"/>
      <c r="P256" s="13"/>
      <c r="Q256" s="13"/>
      <c r="R256" s="13"/>
      <c r="S256" s="13"/>
      <c r="T256" s="13"/>
      <c r="U256" s="18"/>
    </row>
    <row r="257" spans="1:21" ht="14.45" customHeight="1">
      <c r="A257" s="85" t="s">
        <v>19</v>
      </c>
      <c r="B257" s="76"/>
      <c r="C257" s="76"/>
      <c r="D257" s="76"/>
      <c r="E257" s="76"/>
      <c r="F257" s="76"/>
      <c r="G257" s="76"/>
      <c r="H257" s="17"/>
      <c r="I257" s="66">
        <f>SUM(I12,I71,I78,I121,I222,I233,I250,I244,I89,I240)</f>
        <v>232134.28375</v>
      </c>
      <c r="J257" s="66">
        <f>SUM(J12,J71,J78,J121,J222,J233,J250,J244,J89)</f>
        <v>19189.7</v>
      </c>
      <c r="K257" s="66">
        <f>SUM(K12,K71,K78,K121,K222,K233,K250,K244,K89)</f>
        <v>18861.400000000001</v>
      </c>
      <c r="L257" s="14" t="e">
        <f>L12+L78+#REF!+#REF!+L121+L222+L233+L250+#REF!+#REF!+#REF!</f>
        <v>#REF!</v>
      </c>
      <c r="M257" s="14" t="e">
        <f>M12+M78+#REF!+#REF!+M121+M222+M233+M250+#REF!+#REF!+#REF!</f>
        <v>#REF!</v>
      </c>
      <c r="N257" s="44"/>
      <c r="O257" s="45"/>
      <c r="P257" s="13"/>
      <c r="Q257" s="13"/>
      <c r="R257" s="13"/>
      <c r="S257" s="13"/>
      <c r="T257" s="13"/>
      <c r="U257" s="18"/>
    </row>
    <row r="258" spans="1:21" ht="0.75" customHeight="1">
      <c r="K258" s="6"/>
      <c r="L258" s="6"/>
      <c r="M258" s="6"/>
      <c r="N258" s="35"/>
      <c r="O258" s="35"/>
      <c r="P258" s="6"/>
      <c r="Q258" s="6"/>
      <c r="R258" s="6"/>
      <c r="S258" s="6"/>
      <c r="T258" s="6"/>
    </row>
    <row r="259" spans="1:21" ht="14.25" hidden="1" customHeight="1">
      <c r="G259" s="205"/>
      <c r="H259" s="205"/>
      <c r="I259" s="205"/>
      <c r="J259" s="205"/>
      <c r="K259" s="205"/>
    </row>
    <row r="260" spans="1:21" ht="14.45" customHeight="1">
      <c r="A260" s="132" t="s">
        <v>197</v>
      </c>
      <c r="B260" s="76"/>
      <c r="C260" s="76"/>
      <c r="D260" s="76"/>
      <c r="E260" s="76"/>
      <c r="F260" s="76"/>
      <c r="G260" s="76"/>
      <c r="H260" s="76"/>
      <c r="I260" s="87"/>
      <c r="J260" s="140">
        <f>(J262-484.1-3010)*2.5%</f>
        <v>392.3900000000001</v>
      </c>
      <c r="K260" s="140">
        <f>(K262-492.5-3010)*5%</f>
        <v>767.94500000000016</v>
      </c>
      <c r="L260" s="15"/>
      <c r="M260" s="15"/>
      <c r="N260" s="49"/>
      <c r="O260" s="49"/>
      <c r="P260" s="15"/>
      <c r="Q260" s="15"/>
      <c r="R260" s="15"/>
      <c r="S260" s="15"/>
      <c r="T260" s="15"/>
    </row>
    <row r="261" spans="1:21" ht="14.45" customHeight="1">
      <c r="A261" s="135"/>
      <c r="B261" s="76"/>
      <c r="C261" s="76"/>
      <c r="D261" s="76"/>
      <c r="E261" s="76"/>
      <c r="F261" s="76"/>
      <c r="G261" s="76"/>
      <c r="H261" s="76"/>
      <c r="I261" s="87"/>
      <c r="J261" s="87"/>
      <c r="K261" s="73"/>
    </row>
    <row r="262" spans="1:21" ht="14.45" customHeight="1">
      <c r="A262" s="135" t="s">
        <v>198</v>
      </c>
      <c r="B262" s="76"/>
      <c r="C262" s="76"/>
      <c r="D262" s="76"/>
      <c r="E262" s="76"/>
      <c r="F262" s="76"/>
      <c r="G262" s="76"/>
      <c r="H262" s="76"/>
      <c r="I262" s="138">
        <v>204789.31873</v>
      </c>
      <c r="J262" s="138">
        <v>19189.7</v>
      </c>
      <c r="K262" s="138">
        <v>18861.400000000001</v>
      </c>
    </row>
    <row r="263" spans="1:21" ht="14.45" customHeight="1">
      <c r="A263" s="135"/>
      <c r="B263" s="76"/>
      <c r="C263" s="76"/>
      <c r="D263" s="76"/>
      <c r="E263" s="76"/>
      <c r="F263" s="76"/>
      <c r="G263" s="76"/>
      <c r="H263" s="76"/>
      <c r="I263" s="136"/>
      <c r="J263" s="136"/>
      <c r="K263" s="137"/>
    </row>
    <row r="264" spans="1:21" ht="14.45" customHeight="1">
      <c r="A264" s="135" t="s">
        <v>199</v>
      </c>
      <c r="B264" s="76"/>
      <c r="C264" s="76"/>
      <c r="D264" s="76"/>
      <c r="E264" s="76"/>
      <c r="F264" s="76"/>
      <c r="G264" s="76"/>
      <c r="H264" s="76"/>
      <c r="I264" s="140">
        <f>I262-I257</f>
        <v>-27344.965020000003</v>
      </c>
      <c r="J264" s="140">
        <f>J262-J257</f>
        <v>0</v>
      </c>
      <c r="K264" s="140">
        <f>K262-K257</f>
        <v>0</v>
      </c>
    </row>
    <row r="265" spans="1:21" ht="14.45" customHeight="1">
      <c r="A265" s="135"/>
      <c r="B265" s="76"/>
      <c r="C265" s="76"/>
      <c r="D265" s="76"/>
      <c r="E265" s="76"/>
      <c r="F265" s="76"/>
      <c r="G265" s="76"/>
      <c r="H265" s="76"/>
      <c r="I265" s="139"/>
      <c r="J265" s="139"/>
      <c r="K265" s="139"/>
    </row>
    <row r="266" spans="1:21" ht="14.45" customHeight="1">
      <c r="A266" s="135"/>
      <c r="B266" s="76"/>
      <c r="C266" s="76"/>
      <c r="D266" s="76"/>
      <c r="E266" s="76"/>
      <c r="F266" s="76" t="s">
        <v>201</v>
      </c>
      <c r="G266" s="76"/>
      <c r="H266" s="76"/>
      <c r="I266" s="140">
        <f>I91+I147+I202</f>
        <v>21675.478869999999</v>
      </c>
      <c r="J266" s="140">
        <f>J91+J147+J202</f>
        <v>9455.7922499999986</v>
      </c>
      <c r="K266" s="140">
        <f>K91+K147+K202</f>
        <v>0</v>
      </c>
    </row>
    <row r="267" spans="1:21" ht="14.45" customHeight="1">
      <c r="A267" s="135"/>
      <c r="B267" s="76"/>
      <c r="C267" s="76"/>
      <c r="D267" s="76"/>
      <c r="E267" s="76"/>
      <c r="F267" s="76" t="s">
        <v>200</v>
      </c>
      <c r="G267" s="76"/>
      <c r="H267" s="76"/>
      <c r="I267" s="138">
        <f>I257-I266</f>
        <v>210458.80488000001</v>
      </c>
      <c r="J267" s="138">
        <f>J257-J266</f>
        <v>9733.9077500000021</v>
      </c>
      <c r="K267" s="138">
        <f>K257-K266</f>
        <v>18861.400000000001</v>
      </c>
    </row>
    <row r="268" spans="1:21" ht="14.45" customHeight="1">
      <c r="A268" s="135"/>
      <c r="B268" s="76"/>
      <c r="C268" s="76"/>
      <c r="D268" s="76"/>
      <c r="E268" s="76"/>
      <c r="F268" s="76"/>
      <c r="G268" s="76"/>
      <c r="H268" s="76"/>
      <c r="I268" s="139"/>
      <c r="J268" s="139"/>
      <c r="K268" s="139"/>
    </row>
    <row r="269" spans="1:21" ht="14.45" customHeight="1">
      <c r="A269" s="135"/>
      <c r="B269" s="76"/>
      <c r="C269" s="76"/>
      <c r="D269" s="76"/>
      <c r="E269" s="76" t="s">
        <v>202</v>
      </c>
      <c r="F269" s="76"/>
      <c r="G269" s="76"/>
      <c r="H269" s="76"/>
      <c r="I269" s="138">
        <f>I266/I257*100</f>
        <v>9.3374742066724128</v>
      </c>
      <c r="J269" s="138">
        <f>J266/J257*100</f>
        <v>49.275352142034521</v>
      </c>
      <c r="K269" s="138">
        <f>K266/K257*100</f>
        <v>0</v>
      </c>
    </row>
    <row r="270" spans="1:21" ht="14.45" customHeight="1">
      <c r="A270" s="135"/>
      <c r="B270" s="76"/>
      <c r="C270" s="76"/>
      <c r="D270" s="76"/>
      <c r="E270" s="76"/>
      <c r="F270" s="76"/>
      <c r="G270" s="76"/>
      <c r="H270" s="76"/>
      <c r="I270" s="139"/>
      <c r="J270" s="139"/>
      <c r="K270" s="139"/>
    </row>
    <row r="271" spans="1:21" ht="14.45" customHeight="1">
      <c r="A271" s="135"/>
      <c r="B271" s="76"/>
      <c r="C271" s="76"/>
      <c r="D271" s="76"/>
      <c r="E271" s="76"/>
      <c r="F271" s="76"/>
      <c r="G271" s="76"/>
      <c r="H271" s="76"/>
      <c r="I271" s="139"/>
      <c r="J271" s="139"/>
      <c r="K271" s="139"/>
    </row>
  </sheetData>
  <mergeCells count="12">
    <mergeCell ref="A6:M6"/>
    <mergeCell ref="G259:K259"/>
    <mergeCell ref="H1:K1"/>
    <mergeCell ref="H2:K4"/>
    <mergeCell ref="A8:A9"/>
    <mergeCell ref="B8:B9"/>
    <mergeCell ref="C8:C9"/>
    <mergeCell ref="H8:H9"/>
    <mergeCell ref="I8:I9"/>
    <mergeCell ref="J8:J9"/>
    <mergeCell ref="K8:K9"/>
    <mergeCell ref="D8:G8"/>
  </mergeCells>
  <phoneticPr fontId="0" type="noConversion"/>
  <pageMargins left="0.78740157480314965" right="0.27559055118110237" top="0.59055118110236227" bottom="0.39370078740157483" header="0.31496062992125984" footer="0.15748031496062992"/>
  <pageSetup paperSize="9" scale="58" fitToHeight="0" orientation="portrait" r:id="rId1"/>
  <headerFooter alignWithMargins="0">
    <oddHeader>&amp;C&amp;P</oddHeader>
  </headerFooter>
  <rowBreaks count="1" manualBreakCount="1">
    <brk id="19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Комитет финансов</dc:creator>
  <cp:lastModifiedBy>Admin</cp:lastModifiedBy>
  <cp:lastPrinted>2022-04-29T06:43:47Z</cp:lastPrinted>
  <dcterms:created xsi:type="dcterms:W3CDTF">2002-10-24T07:52:32Z</dcterms:created>
  <dcterms:modified xsi:type="dcterms:W3CDTF">2022-09-07T05:48:20Z</dcterms:modified>
</cp:coreProperties>
</file>